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filterPrivacy="1"/>
  <xr:revisionPtr revIDLastSave="0" documentId="8_{8409D0A6-F841-420E-AD0A-9F50DC11C2FA}" xr6:coauthVersionLast="47" xr6:coauthVersionMax="47" xr10:uidLastSave="{00000000-0000-0000-0000-000000000000}"/>
  <bookViews>
    <workbookView xWindow="-120" yWindow="-120" windowWidth="20730" windowHeight="11160" firstSheet="3" activeTab="3" xr2:uid="{00000000-000D-0000-FFFF-FFFF00000000}"/>
  </bookViews>
  <sheets>
    <sheet name="報告書例" sheetId="13" state="hidden" r:id="rId1"/>
    <sheet name="連合会修正案（210203.打合せ提出分）" sheetId="1" state="hidden" r:id="rId2"/>
    <sheet name="報告パターン２" sheetId="3" state="hidden" r:id="rId3"/>
    <sheet name="保証協会向け報告フォーマット" sheetId="6" r:id="rId4"/>
    <sheet name="フォローアップ報告書（例）自動入力用" sheetId="2" r:id="rId5"/>
  </sheets>
  <definedNames>
    <definedName name="_xlnm.Print_Area" localSheetId="4">'フォローアップ報告書（例）自動入力用'!$A$1:$BU$101</definedName>
    <definedName name="_xlnm.Print_Area" localSheetId="2">報告パターン２!$A$1:$CI$112</definedName>
    <definedName name="_xlnm.Print_Area" localSheetId="0">報告書例!$A$1:$BU$91</definedName>
    <definedName name="_xlnm.Print_Area" localSheetId="1">'連合会修正案（210203.打合せ提出分）'!$A$1:$BU$106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86" i="2" l="1"/>
  <c r="V86" i="2"/>
  <c r="Q86" i="2"/>
  <c r="L86" i="2"/>
  <c r="AA85" i="2"/>
  <c r="V85" i="2"/>
  <c r="Q85" i="2"/>
  <c r="L85" i="2"/>
  <c r="G84" i="2"/>
  <c r="AA83" i="2"/>
  <c r="V83" i="2"/>
  <c r="Q83" i="2"/>
  <c r="L83" i="2"/>
  <c r="AA82" i="2"/>
  <c r="V82" i="2"/>
  <c r="Q82" i="2"/>
  <c r="L82" i="2"/>
  <c r="G81" i="2"/>
  <c r="AA80" i="2"/>
  <c r="V80" i="2"/>
  <c r="Q80" i="2"/>
  <c r="L80" i="2"/>
  <c r="AA79" i="2"/>
  <c r="V79" i="2"/>
  <c r="Q79" i="2"/>
  <c r="L79" i="2"/>
  <c r="G78" i="2"/>
  <c r="BO77" i="2"/>
  <c r="BI77" i="2"/>
  <c r="BC77" i="2"/>
  <c r="AW77" i="2"/>
  <c r="AQ77" i="2"/>
  <c r="AA77" i="2"/>
  <c r="V77" i="2"/>
  <c r="Q77" i="2"/>
  <c r="L77" i="2"/>
  <c r="BO76" i="2"/>
  <c r="BI76" i="2"/>
  <c r="BC76" i="2"/>
  <c r="AW76" i="2"/>
  <c r="AQ76" i="2"/>
  <c r="AA76" i="2"/>
  <c r="V76" i="2"/>
  <c r="Q76" i="2"/>
  <c r="L76" i="2"/>
  <c r="BO75" i="2"/>
  <c r="BI75" i="2"/>
  <c r="BC75" i="2"/>
  <c r="AW75" i="2"/>
  <c r="AQ75" i="2"/>
  <c r="G75" i="2"/>
  <c r="BO74" i="2"/>
  <c r="BI74" i="2"/>
  <c r="BC74" i="2"/>
  <c r="AW74" i="2"/>
  <c r="AQ74" i="2"/>
  <c r="AA74" i="2"/>
  <c r="V74" i="2"/>
  <c r="Q74" i="2"/>
  <c r="L74" i="2"/>
  <c r="BO73" i="2"/>
  <c r="BI73" i="2"/>
  <c r="BC73" i="2"/>
  <c r="AW73" i="2"/>
  <c r="AQ73" i="2"/>
  <c r="AA73" i="2"/>
  <c r="V73" i="2"/>
  <c r="Q73" i="2"/>
  <c r="L73" i="2"/>
  <c r="B72" i="2"/>
  <c r="K69" i="2"/>
  <c r="AF68" i="2"/>
  <c r="K68" i="2"/>
  <c r="AE63" i="2"/>
  <c r="Z63" i="2"/>
  <c r="U63" i="2"/>
  <c r="P63" i="2"/>
  <c r="K63" i="2"/>
  <c r="AE62" i="2"/>
  <c r="Z62" i="2"/>
  <c r="U62" i="2"/>
  <c r="P62" i="2"/>
  <c r="K62" i="2"/>
  <c r="AE61" i="2"/>
  <c r="Z61" i="2"/>
  <c r="U61" i="2"/>
  <c r="P61" i="2"/>
  <c r="K61" i="2"/>
  <c r="AE60" i="2"/>
  <c r="Z60" i="2"/>
  <c r="U60" i="2"/>
  <c r="P60" i="2"/>
  <c r="K60" i="2"/>
  <c r="AE59" i="2"/>
  <c r="Z59" i="2"/>
  <c r="U59" i="2"/>
  <c r="P59" i="2"/>
  <c r="K59" i="2"/>
  <c r="AE58" i="2"/>
  <c r="Z58" i="2"/>
  <c r="U58" i="2"/>
  <c r="P58" i="2"/>
  <c r="K58" i="2"/>
  <c r="AE57" i="2"/>
  <c r="Z57" i="2"/>
  <c r="U57" i="2"/>
  <c r="P57" i="2"/>
  <c r="K57" i="2"/>
  <c r="BG48" i="2"/>
  <c r="AS48" i="2"/>
  <c r="AE48" i="2"/>
  <c r="Q48" i="2"/>
  <c r="C48" i="2"/>
  <c r="BG43" i="2"/>
  <c r="AS43" i="2"/>
  <c r="AE43" i="2"/>
  <c r="Q43" i="2"/>
  <c r="C43" i="2"/>
  <c r="BG38" i="2"/>
  <c r="AS38" i="2"/>
  <c r="AE38" i="2"/>
  <c r="Q38" i="2"/>
  <c r="C38" i="2"/>
  <c r="BG33" i="2"/>
  <c r="AS33" i="2"/>
  <c r="AE33" i="2"/>
  <c r="Q33" i="2"/>
  <c r="C33" i="2"/>
  <c r="BG28" i="2"/>
  <c r="AS28" i="2"/>
  <c r="AE28" i="2"/>
  <c r="Q28" i="2"/>
  <c r="C28" i="2"/>
  <c r="BG23" i="2"/>
  <c r="AS23" i="2"/>
  <c r="AE23" i="2"/>
  <c r="Q23" i="2"/>
  <c r="C23" i="2"/>
  <c r="BG18" i="2"/>
  <c r="AS18" i="2"/>
  <c r="AE18" i="2"/>
  <c r="Q18" i="2"/>
  <c r="C18" i="2"/>
  <c r="BG13" i="2"/>
  <c r="AS13" i="2"/>
  <c r="AE13" i="2"/>
  <c r="Q13" i="2"/>
  <c r="C13" i="2"/>
  <c r="BG11" i="2"/>
  <c r="AS11" i="2"/>
  <c r="AE11" i="2"/>
  <c r="Q11" i="2"/>
  <c r="C11" i="2"/>
  <c r="AZ6" i="2"/>
  <c r="H6" i="2"/>
  <c r="AZ5" i="2"/>
  <c r="AF5" i="2"/>
  <c r="S5" i="2"/>
  <c r="Y97" i="3"/>
  <c r="T97" i="3"/>
  <c r="O97" i="3"/>
  <c r="J97" i="3"/>
  <c r="Y94" i="3"/>
  <c r="T94" i="3"/>
  <c r="O94" i="3"/>
  <c r="J94" i="3"/>
  <c r="Y91" i="3"/>
  <c r="T91" i="3"/>
  <c r="O91" i="3"/>
  <c r="J91" i="3"/>
  <c r="Y88" i="3"/>
  <c r="T88" i="3"/>
  <c r="O88" i="3"/>
  <c r="J88" i="3"/>
  <c r="CC85" i="3"/>
  <c r="BW85" i="3"/>
  <c r="BQ85" i="3"/>
  <c r="BK85" i="3"/>
  <c r="BE85" i="3"/>
  <c r="AY85" i="3"/>
  <c r="Y85" i="3"/>
  <c r="T85" i="3"/>
  <c r="O85" i="3"/>
  <c r="J85" i="3"/>
  <c r="CC83" i="3"/>
  <c r="BW83" i="3"/>
  <c r="BQ83" i="3"/>
  <c r="BK83" i="3"/>
  <c r="BE83" i="3"/>
  <c r="AY83" i="3"/>
  <c r="Y82" i="3"/>
  <c r="T82" i="3"/>
  <c r="O82" i="3"/>
  <c r="J82" i="3"/>
  <c r="Y91" i="1"/>
  <c r="T91" i="1"/>
  <c r="O91" i="1"/>
  <c r="J91" i="1"/>
  <c r="Y88" i="1"/>
  <c r="T88" i="1"/>
  <c r="O88" i="1"/>
  <c r="J88" i="1"/>
  <c r="Y85" i="1"/>
  <c r="T85" i="1"/>
  <c r="O85" i="1"/>
  <c r="J85" i="1"/>
  <c r="BL82" i="1"/>
  <c r="BF82" i="1"/>
  <c r="AZ82" i="1"/>
  <c r="AT82" i="1"/>
  <c r="AN82" i="1"/>
  <c r="Y82" i="1"/>
  <c r="T82" i="1"/>
  <c r="O82" i="1"/>
  <c r="J82" i="1"/>
  <c r="BL80" i="1"/>
  <c r="BF80" i="1"/>
  <c r="AZ80" i="1"/>
  <c r="AT80" i="1"/>
  <c r="AN80" i="1"/>
  <c r="Y79" i="1"/>
  <c r="T79" i="1"/>
  <c r="O79" i="1"/>
  <c r="J79" i="1"/>
  <c r="AD90" i="13"/>
  <c r="Y90" i="13"/>
  <c r="T90" i="13"/>
  <c r="O90" i="13"/>
  <c r="J90" i="13"/>
  <c r="AD89" i="13"/>
  <c r="AD87" i="13"/>
  <c r="Y87" i="13"/>
  <c r="T87" i="13"/>
  <c r="O87" i="13"/>
  <c r="J87" i="13"/>
  <c r="AD86" i="13"/>
  <c r="AD84" i="13"/>
  <c r="Y84" i="13"/>
  <c r="T84" i="13"/>
  <c r="O84" i="13"/>
  <c r="J84" i="13"/>
  <c r="AD83" i="13"/>
  <c r="AD81" i="13"/>
  <c r="Y81" i="13"/>
  <c r="T81" i="13"/>
  <c r="O81" i="13"/>
  <c r="J81" i="13"/>
  <c r="AD80" i="13"/>
  <c r="BP78" i="13"/>
  <c r="BK78" i="13"/>
  <c r="BF78" i="13"/>
  <c r="BA78" i="13"/>
  <c r="AV78" i="13"/>
  <c r="AD78" i="13"/>
  <c r="Y78" i="13"/>
  <c r="T78" i="13"/>
  <c r="O78" i="13"/>
  <c r="J78" i="13"/>
  <c r="AD7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76" authorId="0" shapeId="0" xr:uid="{00000000-0006-0000-0000-000002000000}">
      <text>
        <r>
          <rPr>
            <sz val="11"/>
            <color theme="1"/>
            <rFont val="ＭＳ Ｐゴシック"/>
            <family val="3"/>
            <charset val="128"/>
          </rPr>
          <t>コロナ前決算比で緩和要件をみるのであれば、決算期の売上高を入力させるべきでは？
四半期毎の売上高は、聞取りのため、その合計と決算期の売上高が一致内ことを許容するしかない。
聞取りの四半期月商が三期連続１５％増で合計と決算期売上高が一致しなくてもやむを得ない。</t>
        </r>
      </text>
    </comment>
    <comment ref="J77" authorId="0" shapeId="0" xr:uid="{00000000-0006-0000-0000-000003000000}">
      <text>
        <r>
          <rPr>
            <sz val="11"/>
            <color theme="1"/>
            <rFont val="ＭＳ Ｐゴシック"/>
            <family val="3"/>
            <charset val="128"/>
          </rPr>
          <t xml:space="preserve">四半期終了時の聞取り（試算表があれば試算表）による四半期売上高（３ヶ月分の売上高）と理解して良いか。
</t>
        </r>
      </text>
    </comment>
    <comment ref="C78" authorId="0" shapeId="0" xr:uid="{00000000-0006-0000-0000-000005000000}">
      <text>
        <r>
          <rPr>
            <sz val="11"/>
            <color theme="1"/>
            <rFont val="ＭＳ Ｐゴシック"/>
            <family val="3"/>
            <charset val="128"/>
          </rPr>
          <t>増加率だと誤認する</t>
        </r>
      </text>
    </comment>
    <comment ref="J78" authorId="0" shapeId="0" xr:uid="{00000000-0006-0000-0000-000001000000}">
      <text>
        <r>
          <rPr>
            <sz val="11"/>
            <color theme="1"/>
            <rFont val="ＭＳ Ｐゴシック"/>
            <family val="3"/>
            <charset val="128"/>
          </rPr>
          <t>四半期の平均月商（÷３）と直近単月の比較では？増加率なら－１が必要だが、１１５％以上ならとするか？</t>
        </r>
      </text>
    </comment>
    <comment ref="AO78" authorId="0" shapeId="0" xr:uid="{00000000-0006-0000-0000-000004000000}">
      <text>
        <r>
          <rPr>
            <sz val="11"/>
            <color theme="1"/>
            <rFont val="ＭＳ Ｐゴシック"/>
            <family val="3"/>
            <charset val="128"/>
          </rPr>
          <t xml:space="preserve">直近決算と営業利益率の比較と誤認しかねないため、コロナ前営業利益率比としておき、100％以上なら、緩和要件を満たすとする。
</t>
        </r>
      </text>
    </comment>
    <comment ref="AD90" authorId="0" shapeId="0" xr:uid="{00000000-0006-0000-0000-000006000000}">
      <text>
        <r>
          <rPr>
            <sz val="11"/>
            <color theme="1"/>
            <rFont val="ＭＳ Ｐゴシック"/>
            <family val="3"/>
            <charset val="128"/>
          </rPr>
          <t xml:space="preserve">コロナ前決算比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5" authorId="0" shapeId="0" xr:uid="{00000000-0006-0000-0400-000001000000}">
      <text>
        <r>
          <rPr>
            <sz val="11"/>
            <color theme="1"/>
            <rFont val="ＭＳ Ｐゴシック"/>
            <family val="3"/>
            <charset val="128"/>
          </rPr>
          <t>このセルに協会顧客番号を入力すると、本書式に「保証協会向け報告フォーマット」シートの当該協会顧客番号の行の各項目が自動入力されます。
同シートから個者情報を抽出し一覧化する場合等、必要に応じてご活用ください。
なお、同シートに同じ協会顧客番号が複数行ある場合は、一番上の行に記載の項目が自動入力されますのでご注意ください。</t>
        </r>
      </text>
    </comment>
  </commentList>
</comments>
</file>

<file path=xl/sharedStrings.xml><?xml version="1.0" encoding="utf-8"?>
<sst xmlns="http://schemas.openxmlformats.org/spreadsheetml/2006/main" count="1112" uniqueCount="282">
  <si>
    <t>第４四半期</t>
    <rPh sb="0" eb="1">
      <t>ダイ</t>
    </rPh>
    <rPh sb="2" eb="5">
      <t>シハンキ</t>
    </rPh>
    <phoneticPr fontId="2"/>
  </si>
  <si>
    <t>※計画策定年度実績は、計画１年目の報告時に記入する。</t>
    <rPh sb="1" eb="3">
      <t>ケイカク</t>
    </rPh>
    <rPh sb="3" eb="5">
      <t>サクテイ</t>
    </rPh>
    <rPh sb="5" eb="7">
      <t>ネンド</t>
    </rPh>
    <rPh sb="7" eb="9">
      <t>ジッセキ</t>
    </rPh>
    <rPh sb="11" eb="13">
      <t>ケイカク</t>
    </rPh>
    <rPh sb="14" eb="16">
      <t>ネンメ</t>
    </rPh>
    <rPh sb="17" eb="19">
      <t>ホウコク</t>
    </rPh>
    <rPh sb="19" eb="20">
      <t>ジ</t>
    </rPh>
    <rPh sb="21" eb="23">
      <t>キニュウ</t>
    </rPh>
    <phoneticPr fontId="2"/>
  </si>
  <si>
    <t>月</t>
    <rPh sb="0" eb="1">
      <t>ツキ</t>
    </rPh>
    <phoneticPr fontId="2"/>
  </si>
  <si>
    <t>（増加率）</t>
    <rPh sb="1" eb="3">
      <t>ゾウカ</t>
    </rPh>
    <rPh sb="3" eb="4">
      <t>リツ</t>
    </rPh>
    <phoneticPr fontId="2"/>
  </si>
  <si>
    <r>
      <t>11_四半期フォローアップ：計画１年目（計画策定年度）の第２</t>
    </r>
    <r>
      <rPr>
        <sz val="11"/>
        <color theme="1"/>
        <rFont val="ＭＳ Ｐゴシック"/>
        <family val="3"/>
        <charset val="128"/>
      </rPr>
      <t>四半期【中小企業者の取組】</t>
    </r>
  </si>
  <si>
    <t>年</t>
    <rPh sb="0" eb="1">
      <t>ネン</t>
    </rPh>
    <phoneticPr fontId="2"/>
  </si>
  <si>
    <t>（％）</t>
  </si>
  <si>
    <r>
      <t>伴走支援型特別保証制度</t>
    </r>
    <r>
      <rPr>
        <sz val="14"/>
        <color rgb="FFFF0000"/>
        <rFont val="ＭＳ Ｐゴシック"/>
        <family val="3"/>
        <charset val="128"/>
      </rPr>
      <t>フォローアップ報告書</t>
    </r>
    <rPh sb="0" eb="2">
      <t>バンソウ</t>
    </rPh>
    <rPh sb="2" eb="5">
      <t>シエンガタ</t>
    </rPh>
    <rPh sb="5" eb="7">
      <t>トクベツ</t>
    </rPh>
    <rPh sb="7" eb="9">
      <t>ホショウ</t>
    </rPh>
    <rPh sb="9" eb="11">
      <t>セイド</t>
    </rPh>
    <rPh sb="18" eb="21">
      <t>ホウコクショ</t>
    </rPh>
    <phoneticPr fontId="2"/>
  </si>
  <si>
    <r>
      <t xml:space="preserve">76_計画４年目実績：営業運転資本回転期間
</t>
    </r>
    <r>
      <rPr>
        <sz val="9"/>
        <color theme="1"/>
        <rFont val="ＭＳ Ｐゴシック"/>
        <family val="3"/>
        <charset val="128"/>
      </rPr>
      <t>（か月）
(半角数字)</t>
    </r>
  </si>
  <si>
    <t>決算期</t>
    <rPh sb="0" eb="3">
      <t>ケッサンキ</t>
    </rPh>
    <phoneticPr fontId="2"/>
  </si>
  <si>
    <t>日</t>
    <rPh sb="0" eb="1">
      <t>ニチ</t>
    </rPh>
    <phoneticPr fontId="2"/>
  </si>
  <si>
    <t>法人名</t>
    <rPh sb="0" eb="2">
      <t>ホウジン</t>
    </rPh>
    <rPh sb="2" eb="3">
      <t>メイ</t>
    </rPh>
    <phoneticPr fontId="2"/>
  </si>
  <si>
    <r>
      <t xml:space="preserve">102_計画４年目実績：第３四半期の月平均売上高
</t>
    </r>
    <r>
      <rPr>
        <sz val="9"/>
        <color theme="1"/>
        <rFont val="ＭＳ Ｐゴシック"/>
        <family val="3"/>
        <charset val="128"/>
      </rPr>
      <t>（千円）
(半角数字)</t>
    </r>
  </si>
  <si>
    <t>〇〇〇信用保証協会　御中</t>
    <rPh sb="3" eb="5">
      <t>シンヨウ</t>
    </rPh>
    <rPh sb="5" eb="7">
      <t>ホショウ</t>
    </rPh>
    <rPh sb="7" eb="9">
      <t>キョウカイ</t>
    </rPh>
    <rPh sb="10" eb="12">
      <t>オンチュウ</t>
    </rPh>
    <phoneticPr fontId="2"/>
  </si>
  <si>
    <r>
      <t xml:space="preserve">91_計画１年目（計画策定年度）実績：第４四半期の月平均売上高
</t>
    </r>
    <r>
      <rPr>
        <sz val="9"/>
        <color theme="1"/>
        <rFont val="ＭＳ Ｐゴシック"/>
        <family val="3"/>
        <charset val="128"/>
      </rPr>
      <t>（千円）
(半角数字)</t>
    </r>
  </si>
  <si>
    <r>
      <t>113_計画１年目（計画策定年度）</t>
    </r>
    <r>
      <rPr>
        <sz val="11"/>
        <color theme="1"/>
        <rFont val="ＭＳ Ｐゴシック"/>
        <family val="3"/>
        <charset val="128"/>
      </rPr>
      <t xml:space="preserve">実績：営業利益率
</t>
    </r>
    <r>
      <rPr>
        <sz val="9"/>
        <color theme="1"/>
        <rFont val="ＭＳ Ｐゴシック"/>
        <family val="3"/>
        <charset val="128"/>
      </rPr>
      <t>（％）
(半角数字)</t>
    </r>
    <rPh sb="17" eb="19">
      <t>じっせき</t>
    </rPh>
    <phoneticPr fontId="10" type="Hiragana"/>
  </si>
  <si>
    <t>協会顧客番号</t>
    <rPh sb="0" eb="2">
      <t>キョウカイ</t>
    </rPh>
    <rPh sb="2" eb="4">
      <t>コキャク</t>
    </rPh>
    <rPh sb="4" eb="6">
      <t>バンゴウ</t>
    </rPh>
    <phoneticPr fontId="2"/>
  </si>
  <si>
    <t>計画４年目実績</t>
    <rPh sb="0" eb="2">
      <t>ケイカク</t>
    </rPh>
    <rPh sb="3" eb="5">
      <t>ネンメ</t>
    </rPh>
    <rPh sb="5" eb="7">
      <t>ジッセキ</t>
    </rPh>
    <phoneticPr fontId="2"/>
  </si>
  <si>
    <r>
      <t xml:space="preserve">85_保証申込日の属する月を除く最近３か月の月平均売上高
</t>
    </r>
    <r>
      <rPr>
        <sz val="9"/>
        <color theme="1"/>
        <rFont val="ＭＳ Ｐゴシック"/>
        <family val="3"/>
        <charset val="128"/>
      </rPr>
      <t>（千円）
(半角数字)</t>
    </r>
  </si>
  <si>
    <t>②</t>
  </si>
  <si>
    <t>住所</t>
    <rPh sb="0" eb="2">
      <t>ジュウショ</t>
    </rPh>
    <phoneticPr fontId="2"/>
  </si>
  <si>
    <t>フォローアップ期間中における四半期の月平均売上高が申込前四半期の月平均売上高と比較して３四半期連続して１１５％以上になったとき（この３四半期は決算期を跨いでも差し支えない）</t>
    <rPh sb="25" eb="27">
      <t>モウシコミ</t>
    </rPh>
    <rPh sb="27" eb="28">
      <t>マエ</t>
    </rPh>
    <rPh sb="28" eb="31">
      <t>シハンキ</t>
    </rPh>
    <phoneticPr fontId="2"/>
  </si>
  <si>
    <r>
      <t>32_四半期フォローアップ：計画１年目（計画策定年度）の第３</t>
    </r>
    <r>
      <rPr>
        <sz val="11"/>
        <color theme="1"/>
        <rFont val="ＭＳ Ｐゴシック"/>
        <family val="3"/>
        <charset val="128"/>
      </rPr>
      <t>四半期【金融機関からの評価等】</t>
    </r>
  </si>
  <si>
    <t>金融機関本・支店名</t>
    <rPh sb="0" eb="2">
      <t>キンユウ</t>
    </rPh>
    <rPh sb="2" eb="4">
      <t>キカン</t>
    </rPh>
    <rPh sb="4" eb="5">
      <t>ホン</t>
    </rPh>
    <rPh sb="6" eb="9">
      <t>シテンメイ</t>
    </rPh>
    <phoneticPr fontId="2"/>
  </si>
  <si>
    <r>
      <t>23_四半期フォローアップ：計画４年目の第２</t>
    </r>
    <r>
      <rPr>
        <sz val="11"/>
        <color theme="1"/>
        <rFont val="ＭＳ Ｐゴシック"/>
        <family val="3"/>
        <charset val="128"/>
      </rPr>
      <t>四半期【中小企業者の取組】</t>
    </r>
  </si>
  <si>
    <t>令和●年度</t>
    <rPh sb="0" eb="2">
      <t>レイワ</t>
    </rPh>
    <rPh sb="3" eb="5">
      <t>ネンド</t>
    </rPh>
    <phoneticPr fontId="2"/>
  </si>
  <si>
    <t>直近平均月商を四半期平均月商が３四半期連続（事業年度をまたいでも可）１５％以上であったとき。</t>
    <rPh sb="0" eb="2">
      <t>チョッキン</t>
    </rPh>
    <rPh sb="2" eb="4">
      <t>ヘイキン</t>
    </rPh>
    <rPh sb="4" eb="6">
      <t>ゲッショウ</t>
    </rPh>
    <rPh sb="7" eb="10">
      <t>シハンキ</t>
    </rPh>
    <rPh sb="10" eb="12">
      <t>ヘイキン</t>
    </rPh>
    <rPh sb="12" eb="14">
      <t>ゲッショウ</t>
    </rPh>
    <rPh sb="16" eb="19">
      <t>シハンキ</t>
    </rPh>
    <rPh sb="19" eb="21">
      <t>レンゾク</t>
    </rPh>
    <rPh sb="22" eb="24">
      <t>ジギョウ</t>
    </rPh>
    <rPh sb="24" eb="26">
      <t>ネンド</t>
    </rPh>
    <rPh sb="32" eb="33">
      <t>カ</t>
    </rPh>
    <rPh sb="37" eb="39">
      <t>イジョウ</t>
    </rPh>
    <phoneticPr fontId="2"/>
  </si>
  <si>
    <t>第●期　4/四半期</t>
    <rPh sb="0" eb="1">
      <t>ダイ</t>
    </rPh>
    <rPh sb="2" eb="3">
      <t>キ</t>
    </rPh>
    <rPh sb="6" eb="9">
      <t>シハンキ</t>
    </rPh>
    <phoneticPr fontId="2"/>
  </si>
  <si>
    <t>代表者名</t>
    <rPh sb="0" eb="2">
      <t>ダイヒョウ</t>
    </rPh>
    <rPh sb="2" eb="3">
      <t>シャ</t>
    </rPh>
    <rPh sb="3" eb="4">
      <t>メイ</t>
    </rPh>
    <phoneticPr fontId="2"/>
  </si>
  <si>
    <r>
      <t xml:space="preserve">03_協会顧客番号
</t>
    </r>
    <r>
      <rPr>
        <sz val="9"/>
        <color theme="1"/>
        <rFont val="ＭＳ Ｐゴシック"/>
        <family val="3"/>
        <charset val="128"/>
      </rPr>
      <t>(半角数字)</t>
    </r>
  </si>
  <si>
    <t>第●期　1/四半期</t>
    <rPh sb="0" eb="1">
      <t>ダイ</t>
    </rPh>
    <rPh sb="2" eb="3">
      <t>キ</t>
    </rPh>
    <rPh sb="6" eb="9">
      <t>シハンキ</t>
    </rPh>
    <phoneticPr fontId="2"/>
  </si>
  <si>
    <t>代表者名</t>
    <rPh sb="0" eb="3">
      <t>ダイヒョウシャ</t>
    </rPh>
    <rPh sb="3" eb="4">
      <t>メイ</t>
    </rPh>
    <phoneticPr fontId="2"/>
  </si>
  <si>
    <t>または氏名</t>
    <rPh sb="3" eb="5">
      <t>シメイ</t>
    </rPh>
    <phoneticPr fontId="2"/>
  </si>
  <si>
    <r>
      <t>直近月商</t>
    </r>
    <r>
      <rPr>
        <vertAlign val="superscript"/>
        <sz val="10.5"/>
        <color theme="1"/>
        <rFont val="ＭＳ Ｐゴシック"/>
        <family val="3"/>
        <charset val="128"/>
      </rPr>
      <t>※１</t>
    </r>
    <rPh sb="0" eb="2">
      <t>チョッキン</t>
    </rPh>
    <rPh sb="2" eb="4">
      <t>ゲッショウ</t>
    </rPh>
    <phoneticPr fontId="2"/>
  </si>
  <si>
    <t>（担当者名：　　　　　　　　　　　電話番号：　　　　　　　　　　　　　　　）</t>
    <rPh sb="1" eb="4">
      <t>タントウシャ</t>
    </rPh>
    <rPh sb="4" eb="5">
      <t>メイ</t>
    </rPh>
    <rPh sb="17" eb="19">
      <t>デンワ</t>
    </rPh>
    <rPh sb="19" eb="21">
      <t>バンゴウ</t>
    </rPh>
    <phoneticPr fontId="2"/>
  </si>
  <si>
    <r>
      <t>従業員数</t>
    </r>
    <r>
      <rPr>
        <sz val="10.5"/>
        <color theme="1"/>
        <rFont val="ＭＳ Ｐゴシック"/>
        <family val="3"/>
        <charset val="128"/>
      </rPr>
      <t>(人)</t>
    </r>
    <rPh sb="0" eb="3">
      <t>ジュウギョウイン</t>
    </rPh>
    <rPh sb="3" eb="4">
      <t>スウ</t>
    </rPh>
    <rPh sb="5" eb="6">
      <t>ニン</t>
    </rPh>
    <phoneticPr fontId="2"/>
  </si>
  <si>
    <t>労働生産性</t>
    <rPh sb="0" eb="2">
      <t>ロウドウ</t>
    </rPh>
    <rPh sb="2" eb="5">
      <t>セイサンセイ</t>
    </rPh>
    <phoneticPr fontId="2"/>
  </si>
  <si>
    <t>報告対象事業年度</t>
    <rPh sb="0" eb="2">
      <t>ホウコク</t>
    </rPh>
    <rPh sb="2" eb="4">
      <t>タイショウ</t>
    </rPh>
    <rPh sb="4" eb="6">
      <t>ジギョウ</t>
    </rPh>
    <rPh sb="6" eb="8">
      <t>ネンド</t>
    </rPh>
    <phoneticPr fontId="2"/>
  </si>
  <si>
    <t>　〇〇年〇〇月期</t>
    <rPh sb="3" eb="4">
      <t>ネン</t>
    </rPh>
    <rPh sb="6" eb="7">
      <t>ガツ</t>
    </rPh>
    <rPh sb="7" eb="8">
      <t>キ</t>
    </rPh>
    <phoneticPr fontId="2"/>
  </si>
  <si>
    <t>金融機関側からの評価/次四半期での取組事項</t>
  </si>
  <si>
    <t>計画4年目：令和●年●月期</t>
    <rPh sb="0" eb="2">
      <t>ケイカク</t>
    </rPh>
    <rPh sb="3" eb="5">
      <t>ネンメ</t>
    </rPh>
    <rPh sb="6" eb="8">
      <t>レイワ</t>
    </rPh>
    <rPh sb="9" eb="10">
      <t>ネン</t>
    </rPh>
    <rPh sb="11" eb="12">
      <t>ガツ</t>
    </rPh>
    <rPh sb="12" eb="13">
      <t>キ</t>
    </rPh>
    <phoneticPr fontId="2"/>
  </si>
  <si>
    <t>計画作成年度実績</t>
    <rPh sb="0" eb="2">
      <t>ケイカク</t>
    </rPh>
    <rPh sb="2" eb="4">
      <t>サクセイ</t>
    </rPh>
    <rPh sb="4" eb="6">
      <t>ネンド</t>
    </rPh>
    <rPh sb="6" eb="8">
      <t>ジッセキ</t>
    </rPh>
    <phoneticPr fontId="2"/>
  </si>
  <si>
    <t>コロナ前決算売上高</t>
    <rPh sb="3" eb="4">
      <t>マエ</t>
    </rPh>
    <rPh sb="4" eb="6">
      <t>ケッサン</t>
    </rPh>
    <rPh sb="6" eb="8">
      <t>ウリアゲ</t>
    </rPh>
    <rPh sb="8" eb="9">
      <t>ダカ</t>
    </rPh>
    <phoneticPr fontId="2"/>
  </si>
  <si>
    <t>第１四半期</t>
    <rPh sb="0" eb="1">
      <t>ダイ</t>
    </rPh>
    <rPh sb="2" eb="5">
      <t>シハンキ</t>
    </rPh>
    <phoneticPr fontId="2"/>
  </si>
  <si>
    <t>（カ月）</t>
    <rPh sb="2" eb="3">
      <t>ゲツ</t>
    </rPh>
    <phoneticPr fontId="2"/>
  </si>
  <si>
    <t>第２四半期</t>
    <rPh sb="0" eb="1">
      <t>ダイ</t>
    </rPh>
    <rPh sb="2" eb="5">
      <t>シハンキ</t>
    </rPh>
    <phoneticPr fontId="2"/>
  </si>
  <si>
    <r>
      <t>42_四半期フォローアップ：計画４年目の第１</t>
    </r>
    <r>
      <rPr>
        <sz val="11"/>
        <color theme="1"/>
        <rFont val="ＭＳ Ｐゴシック"/>
        <family val="3"/>
        <charset val="128"/>
      </rPr>
      <t>四半期【金融機関からの評価等】</t>
    </r>
  </si>
  <si>
    <t>計画１年目実績</t>
    <rPh sb="0" eb="2">
      <t>ケイカク</t>
    </rPh>
    <rPh sb="3" eb="5">
      <t>ネンメ</t>
    </rPh>
    <rPh sb="5" eb="7">
      <t>ジッセキ</t>
    </rPh>
    <phoneticPr fontId="2"/>
  </si>
  <si>
    <t>第３四半期</t>
    <rPh sb="0" eb="1">
      <t>ダイ</t>
    </rPh>
    <rPh sb="2" eb="5">
      <t>シハンキ</t>
    </rPh>
    <phoneticPr fontId="2"/>
  </si>
  <si>
    <t>モニタリング日　　　年　　　月　　　日</t>
    <rPh sb="6" eb="7">
      <t>ビ</t>
    </rPh>
    <rPh sb="10" eb="11">
      <t>ネン</t>
    </rPh>
    <rPh sb="14" eb="15">
      <t>ガツ</t>
    </rPh>
    <rPh sb="18" eb="19">
      <t>ニチ</t>
    </rPh>
    <phoneticPr fontId="2"/>
  </si>
  <si>
    <t>営業利益率</t>
    <rPh sb="0" eb="2">
      <t>エイギョウ</t>
    </rPh>
    <rPh sb="2" eb="4">
      <t>リエキ</t>
    </rPh>
    <rPh sb="4" eb="5">
      <t>リツ</t>
    </rPh>
    <phoneticPr fontId="2"/>
  </si>
  <si>
    <r>
      <t xml:space="preserve">60_計画２年目実績：労働生産性
</t>
    </r>
    <r>
      <rPr>
        <sz val="9"/>
        <color theme="1"/>
        <rFont val="ＭＳ Ｐゴシック"/>
        <family val="3"/>
        <charset val="128"/>
      </rPr>
      <t>（千円）
(半角数字)</t>
    </r>
  </si>
  <si>
    <t>２．財務分析内容</t>
    <rPh sb="2" eb="4">
      <t>ザイム</t>
    </rPh>
    <rPh sb="4" eb="6">
      <t>ブンセキ</t>
    </rPh>
    <rPh sb="6" eb="8">
      <t>ナイヨウ</t>
    </rPh>
    <phoneticPr fontId="2"/>
  </si>
  <si>
    <t>・</t>
  </si>
  <si>
    <r>
      <t>令和●年</t>
    </r>
    <r>
      <rPr>
        <sz val="10.5"/>
        <color rgb="FFFF0000"/>
        <rFont val="ＭＳ Ｐゴシック"/>
        <family val="3"/>
        <charset val="128"/>
      </rPr>
      <t>●月期</t>
    </r>
    <rPh sb="0" eb="2">
      <t>レイワ</t>
    </rPh>
    <rPh sb="3" eb="4">
      <t>トシ</t>
    </rPh>
    <rPh sb="5" eb="7">
      <t>ガツキ</t>
    </rPh>
    <phoneticPr fontId="2"/>
  </si>
  <si>
    <r>
      <t>108_計画１年目（計画策定年度）</t>
    </r>
    <r>
      <rPr>
        <sz val="11"/>
        <color theme="1"/>
        <rFont val="ＭＳ Ｐゴシック"/>
        <family val="3"/>
        <charset val="128"/>
      </rPr>
      <t xml:space="preserve">実績：年間総売上高
</t>
    </r>
    <r>
      <rPr>
        <sz val="9"/>
        <color theme="1"/>
        <rFont val="ＭＳ Ｐゴシック"/>
        <family val="3"/>
        <charset val="128"/>
      </rPr>
      <t>（千円）
(半角数字)</t>
    </r>
    <rPh sb="17" eb="19">
      <t>じっせき</t>
    </rPh>
    <rPh sb="20" eb="22">
      <t>ねんかん</t>
    </rPh>
    <rPh sb="22" eb="23">
      <t>そう</t>
    </rPh>
    <phoneticPr fontId="10" type="Hiragana"/>
  </si>
  <si>
    <t>売上高増加率</t>
    <rPh sb="0" eb="2">
      <t>ウリアゲ</t>
    </rPh>
    <rPh sb="2" eb="3">
      <t>ダカ</t>
    </rPh>
    <rPh sb="3" eb="5">
      <t>ゾウカ</t>
    </rPh>
    <rPh sb="5" eb="6">
      <t>リツ</t>
    </rPh>
    <phoneticPr fontId="2"/>
  </si>
  <si>
    <r>
      <t xml:space="preserve">101_計画４年目実績：第２四半期の月平均売上高
</t>
    </r>
    <r>
      <rPr>
        <sz val="9"/>
        <color theme="1"/>
        <rFont val="ＭＳ Ｐゴシック"/>
        <family val="3"/>
        <charset val="128"/>
      </rPr>
      <t>（千円）
(半角数字)</t>
    </r>
  </si>
  <si>
    <t>ＥＢＩＴＤＡ有利子負債倍率</t>
    <rPh sb="6" eb="9">
      <t>ユウリシ</t>
    </rPh>
    <rPh sb="9" eb="11">
      <t>フサイ</t>
    </rPh>
    <rPh sb="11" eb="13">
      <t>バイリツ</t>
    </rPh>
    <phoneticPr fontId="2"/>
  </si>
  <si>
    <t>売上高</t>
    <rPh sb="0" eb="2">
      <t>ウリアゲ</t>
    </rPh>
    <rPh sb="2" eb="3">
      <t>ダカ</t>
    </rPh>
    <phoneticPr fontId="2"/>
  </si>
  <si>
    <t>第●期</t>
    <rPh sb="0" eb="1">
      <t>ダイ</t>
    </rPh>
    <rPh sb="2" eb="3">
      <t>キ</t>
    </rPh>
    <phoneticPr fontId="2"/>
  </si>
  <si>
    <t>10_四半期フォローアップ：計画１年目（計画策定年度）の第１四半期【中小企業者の取組】</t>
  </si>
  <si>
    <t>営業運転資本回転期間</t>
    <rPh sb="0" eb="2">
      <t>エイギョウ</t>
    </rPh>
    <rPh sb="2" eb="4">
      <t>ウンテン</t>
    </rPh>
    <rPh sb="4" eb="6">
      <t>シホン</t>
    </rPh>
    <rPh sb="6" eb="8">
      <t>カイテン</t>
    </rPh>
    <rPh sb="8" eb="10">
      <t>キカン</t>
    </rPh>
    <phoneticPr fontId="2"/>
  </si>
  <si>
    <r>
      <t>伴走支援型特別保証制度</t>
    </r>
    <r>
      <rPr>
        <sz val="14"/>
        <color theme="1"/>
        <rFont val="ＭＳ Ｐゴシック"/>
        <family val="3"/>
        <charset val="128"/>
      </rPr>
      <t>フォローアップ報告書（例）</t>
    </r>
    <rPh sb="0" eb="2">
      <t>バンソウ</t>
    </rPh>
    <rPh sb="2" eb="5">
      <t>シエンガタ</t>
    </rPh>
    <rPh sb="5" eb="7">
      <t>トクベツ</t>
    </rPh>
    <rPh sb="7" eb="9">
      <t>ホショウ</t>
    </rPh>
    <rPh sb="9" eb="11">
      <t>セイド</t>
    </rPh>
    <rPh sb="18" eb="21">
      <t>ホウコクショ</t>
    </rPh>
    <rPh sb="22" eb="23">
      <t>レイ</t>
    </rPh>
    <phoneticPr fontId="2"/>
  </si>
  <si>
    <t>　　　年　　　月　　　日</t>
  </si>
  <si>
    <t>自己資本比率</t>
    <rPh sb="0" eb="2">
      <t>ジコ</t>
    </rPh>
    <rPh sb="2" eb="4">
      <t>シホン</t>
    </rPh>
    <rPh sb="4" eb="6">
      <t>ヒリツ</t>
    </rPh>
    <phoneticPr fontId="2"/>
  </si>
  <si>
    <t>計画２年目実績</t>
    <rPh sb="0" eb="2">
      <t>ケイカク</t>
    </rPh>
    <rPh sb="3" eb="5">
      <t>ネンメ</t>
    </rPh>
    <rPh sb="5" eb="7">
      <t>ジッセキ</t>
    </rPh>
    <phoneticPr fontId="2"/>
  </si>
  <si>
    <t>第●期合計売上</t>
    <rPh sb="0" eb="1">
      <t>ダイ</t>
    </rPh>
    <rPh sb="2" eb="3">
      <t>キ</t>
    </rPh>
    <rPh sb="3" eb="5">
      <t>ゴウケイ</t>
    </rPh>
    <rPh sb="5" eb="7">
      <t>ウリアゲ</t>
    </rPh>
    <phoneticPr fontId="2"/>
  </si>
  <si>
    <t>第２四半期</t>
  </si>
  <si>
    <t>（千円）</t>
    <rPh sb="1" eb="3">
      <t>センエン</t>
    </rPh>
    <phoneticPr fontId="2"/>
  </si>
  <si>
    <t>（金額単位：千円、％）</t>
    <rPh sb="1" eb="3">
      <t>キンガク</t>
    </rPh>
    <rPh sb="3" eb="5">
      <t>タンイ</t>
    </rPh>
    <rPh sb="6" eb="8">
      <t>センエン</t>
    </rPh>
    <phoneticPr fontId="2"/>
  </si>
  <si>
    <t>四半期平均月商</t>
  </si>
  <si>
    <t>（倍）</t>
    <rPh sb="1" eb="2">
      <t>バイ</t>
    </rPh>
    <phoneticPr fontId="2"/>
  </si>
  <si>
    <t>計画３年目実績</t>
    <rPh sb="0" eb="2">
      <t>ケイカク</t>
    </rPh>
    <rPh sb="3" eb="5">
      <t>ネンメ</t>
    </rPh>
    <rPh sb="5" eb="7">
      <t>ジッセキ</t>
    </rPh>
    <phoneticPr fontId="2"/>
  </si>
  <si>
    <r>
      <t>53_計画１年目</t>
    </r>
    <r>
      <rPr>
        <sz val="11"/>
        <color theme="1"/>
        <rFont val="ＭＳ Ｐゴシック"/>
        <family val="3"/>
        <charset val="128"/>
      </rPr>
      <t xml:space="preserve">（計画策定年度）実績：労働生産性
</t>
    </r>
    <r>
      <rPr>
        <sz val="9"/>
        <color theme="1"/>
        <rFont val="ＭＳ Ｐゴシック"/>
        <family val="3"/>
        <charset val="128"/>
      </rPr>
      <t>（千円）
(半角数字)</t>
    </r>
    <rPh sb="16" eb="18">
      <t>じっせき</t>
    </rPh>
    <rPh sb="26" eb="28">
      <t>せんえん</t>
    </rPh>
    <phoneticPr fontId="10" type="Hiragana"/>
  </si>
  <si>
    <t>３．モニタリング要件内容</t>
    <rPh sb="8" eb="10">
      <t>ヨウケン</t>
    </rPh>
    <rPh sb="10" eb="12">
      <t>ナイヨウ</t>
    </rPh>
    <phoneticPr fontId="2"/>
  </si>
  <si>
    <r>
      <t>売上高コロナ前決算比</t>
    </r>
    <r>
      <rPr>
        <vertAlign val="superscript"/>
        <sz val="10.5"/>
        <color theme="1"/>
        <rFont val="ＭＳ Ｐゴシック"/>
        <family val="3"/>
        <charset val="128"/>
      </rPr>
      <t>※４</t>
    </r>
    <rPh sb="0" eb="3">
      <t>ウリアゲダカ</t>
    </rPh>
    <rPh sb="6" eb="7">
      <t>マエ</t>
    </rPh>
    <rPh sb="7" eb="9">
      <t>ケッサン</t>
    </rPh>
    <rPh sb="9" eb="10">
      <t>ヒ</t>
    </rPh>
    <phoneticPr fontId="2"/>
  </si>
  <si>
    <t>直近売上高（単月売上）</t>
    <rPh sb="0" eb="2">
      <t>チョッキン</t>
    </rPh>
    <rPh sb="2" eb="4">
      <t>ウリアゲ</t>
    </rPh>
    <rPh sb="4" eb="5">
      <t>ダカ</t>
    </rPh>
    <rPh sb="6" eb="8">
      <t>タンゲツ</t>
    </rPh>
    <rPh sb="8" eb="10">
      <t>ウリアゲ</t>
    </rPh>
    <phoneticPr fontId="2"/>
  </si>
  <si>
    <t>コロナ前決算の営業利益率をフォローアップ年度のいずれかの決算において上回ったとき</t>
    <rPh sb="3" eb="4">
      <t>マエ</t>
    </rPh>
    <rPh sb="4" eb="6">
      <t>ケッサン</t>
    </rPh>
    <rPh sb="7" eb="9">
      <t>エイギョウ</t>
    </rPh>
    <rPh sb="9" eb="12">
      <t>リエキリツ</t>
    </rPh>
    <rPh sb="20" eb="22">
      <t>ネンド</t>
    </rPh>
    <rPh sb="28" eb="30">
      <t>ケッサン</t>
    </rPh>
    <rPh sb="34" eb="36">
      <t>ウワマワ</t>
    </rPh>
    <phoneticPr fontId="2"/>
  </si>
  <si>
    <t>コロナ前決算営業利益率</t>
    <rPh sb="3" eb="4">
      <t>マエ</t>
    </rPh>
    <rPh sb="4" eb="6">
      <t>ケッサン</t>
    </rPh>
    <rPh sb="6" eb="8">
      <t>エイギョウ</t>
    </rPh>
    <rPh sb="8" eb="10">
      <t>リエキ</t>
    </rPh>
    <rPh sb="10" eb="11">
      <t>リツ</t>
    </rPh>
    <phoneticPr fontId="2"/>
  </si>
  <si>
    <t>伴走支援型特別保証制度</t>
    <rPh sb="0" eb="2">
      <t>バンソウ</t>
    </rPh>
    <rPh sb="2" eb="5">
      <t>シエンガタ</t>
    </rPh>
    <rPh sb="5" eb="7">
      <t>トクベツ</t>
    </rPh>
    <rPh sb="7" eb="9">
      <t>ホショウ</t>
    </rPh>
    <rPh sb="9" eb="11">
      <t>セイド</t>
    </rPh>
    <phoneticPr fontId="2"/>
  </si>
  <si>
    <r>
      <t xml:space="preserve">106_計画５年目実績：第３四半期の月平均売上高
</t>
    </r>
    <r>
      <rPr>
        <sz val="9"/>
        <color theme="1"/>
        <rFont val="ＭＳ Ｐゴシック"/>
        <family val="3"/>
        <charset val="128"/>
      </rPr>
      <t>（千円）
(半角数字)</t>
    </r>
  </si>
  <si>
    <t>直近月商を四半期平均月商が３四半期連続（事業年度をまたいでも可）１５％以上であったとき。</t>
    <rPh sb="0" eb="2">
      <t>チョッキン</t>
    </rPh>
    <rPh sb="2" eb="4">
      <t>ゲッショウ</t>
    </rPh>
    <rPh sb="5" eb="8">
      <t>シハンキ</t>
    </rPh>
    <rPh sb="8" eb="10">
      <t>ヘイキン</t>
    </rPh>
    <rPh sb="10" eb="12">
      <t>ゲッショウ</t>
    </rPh>
    <rPh sb="14" eb="17">
      <t>シハンキ</t>
    </rPh>
    <rPh sb="17" eb="19">
      <t>レンゾク</t>
    </rPh>
    <rPh sb="20" eb="22">
      <t>ジギョウ</t>
    </rPh>
    <rPh sb="22" eb="24">
      <t>ネンド</t>
    </rPh>
    <rPh sb="30" eb="31">
      <t>カ</t>
    </rPh>
    <rPh sb="35" eb="37">
      <t>イジョウ</t>
    </rPh>
    <phoneticPr fontId="2"/>
  </si>
  <si>
    <t>【利益率】</t>
    <rPh sb="1" eb="3">
      <t>リエキ</t>
    </rPh>
    <rPh sb="3" eb="4">
      <t>リツ</t>
    </rPh>
    <phoneticPr fontId="2"/>
  </si>
  <si>
    <t>【売上高】</t>
    <rPh sb="1" eb="3">
      <t>ウリアゲ</t>
    </rPh>
    <rPh sb="3" eb="4">
      <t>ダカ</t>
    </rPh>
    <phoneticPr fontId="2"/>
  </si>
  <si>
    <t>第●期　2/四半期</t>
    <rPh sb="0" eb="1">
      <t>ダイ</t>
    </rPh>
    <rPh sb="2" eb="3">
      <t>キ</t>
    </rPh>
    <rPh sb="6" eb="9">
      <t>シハンキ</t>
    </rPh>
    <phoneticPr fontId="2"/>
  </si>
  <si>
    <t>第●期　3/四半期</t>
    <rPh sb="0" eb="1">
      <t>ダイ</t>
    </rPh>
    <rPh sb="2" eb="3">
      <t>キ</t>
    </rPh>
    <rPh sb="6" eb="9">
      <t>シハンキ</t>
    </rPh>
    <phoneticPr fontId="2"/>
  </si>
  <si>
    <t>【営業利益率】</t>
    <rPh sb="1" eb="3">
      <t>エイギョウ</t>
    </rPh>
    <rPh sb="3" eb="5">
      <t>リエキ</t>
    </rPh>
    <rPh sb="5" eb="6">
      <t>リツ</t>
    </rPh>
    <phoneticPr fontId="2"/>
  </si>
  <si>
    <t>計画５年目実績</t>
    <rPh sb="0" eb="2">
      <t>ケイカク</t>
    </rPh>
    <rPh sb="3" eb="5">
      <t>ネンメ</t>
    </rPh>
    <rPh sb="5" eb="7">
      <t>ジッセキ</t>
    </rPh>
    <phoneticPr fontId="2"/>
  </si>
  <si>
    <r>
      <t xml:space="preserve">92_計画２年目実績：第１四半期の月平均売上高
</t>
    </r>
    <r>
      <rPr>
        <sz val="9"/>
        <color theme="1"/>
        <rFont val="ＭＳ Ｐゴシック"/>
        <family val="3"/>
        <charset val="128"/>
      </rPr>
      <t>（千円）
(半角数字)</t>
    </r>
  </si>
  <si>
    <t>１．経営行動計画書に基づく取組事項</t>
    <rPh sb="2" eb="4">
      <t>ケイエイ</t>
    </rPh>
    <rPh sb="4" eb="6">
      <t>コウドウ</t>
    </rPh>
    <rPh sb="6" eb="9">
      <t>ケイカクショ</t>
    </rPh>
    <rPh sb="10" eb="11">
      <t>モト</t>
    </rPh>
    <rPh sb="13" eb="15">
      <t>トリク</t>
    </rPh>
    <rPh sb="15" eb="17">
      <t>ジコウ</t>
    </rPh>
    <phoneticPr fontId="2"/>
  </si>
  <si>
    <t>中小企業者の取組</t>
  </si>
  <si>
    <t>①</t>
  </si>
  <si>
    <r>
      <t>45_四半期フォローアップ：計画４年目の第４</t>
    </r>
    <r>
      <rPr>
        <sz val="11"/>
        <color theme="1"/>
        <rFont val="ＭＳ Ｐゴシック"/>
        <family val="3"/>
        <charset val="128"/>
      </rPr>
      <t>四半期【金融機関からの評価等】</t>
    </r>
  </si>
  <si>
    <r>
      <t>金融機関</t>
    </r>
    <r>
      <rPr>
        <sz val="10.5"/>
        <color theme="1"/>
        <rFont val="ＭＳ Ｐゴシック"/>
        <family val="3"/>
        <charset val="128"/>
      </rPr>
      <t>からの評価等</t>
    </r>
  </si>
  <si>
    <t>計画策定年度</t>
    <rPh sb="0" eb="2">
      <t>ケイカク</t>
    </rPh>
    <rPh sb="2" eb="4">
      <t>サクテイ</t>
    </rPh>
    <rPh sb="4" eb="6">
      <t>ネンド</t>
    </rPh>
    <phoneticPr fontId="2"/>
  </si>
  <si>
    <t>計画５年目</t>
    <rPh sb="0" eb="2">
      <t>ケイカク</t>
    </rPh>
    <rPh sb="3" eb="5">
      <t>ネンメ</t>
    </rPh>
    <phoneticPr fontId="2"/>
  </si>
  <si>
    <t>計画１年目</t>
    <rPh sb="0" eb="2">
      <t>ケイカク</t>
    </rPh>
    <rPh sb="3" eb="5">
      <t>ネンメ</t>
    </rPh>
    <phoneticPr fontId="2"/>
  </si>
  <si>
    <r>
      <t xml:space="preserve">50_計画１年目（計画策定年度）の決算期
</t>
    </r>
    <r>
      <rPr>
        <sz val="9"/>
        <color theme="1"/>
        <rFont val="ＭＳ Ｐゴシック"/>
        <family val="3"/>
        <charset val="128"/>
      </rPr>
      <t>(記載例：令和3年4月期）
（数字は半角）</t>
    </r>
    <rPh sb="23" eb="26">
      <t>きさいれい</t>
    </rPh>
    <rPh sb="27" eb="29">
      <t>れいわ</t>
    </rPh>
    <rPh sb="30" eb="31">
      <t>ねん</t>
    </rPh>
    <rPh sb="32" eb="33">
      <t>つき</t>
    </rPh>
    <rPh sb="33" eb="34">
      <t>き</t>
    </rPh>
    <rPh sb="37" eb="39">
      <t>すうじ</t>
    </rPh>
    <rPh sb="40" eb="42">
      <t>はんかく</t>
    </rPh>
    <phoneticPr fontId="10" type="Hiragana"/>
  </si>
  <si>
    <t>計画２年目</t>
    <rPh sb="0" eb="2">
      <t>ケイカク</t>
    </rPh>
    <rPh sb="3" eb="5">
      <t>ネンメ</t>
    </rPh>
    <phoneticPr fontId="2"/>
  </si>
  <si>
    <t>計画４年目</t>
    <rPh sb="0" eb="2">
      <t>ケイカク</t>
    </rPh>
    <rPh sb="3" eb="5">
      <t>ネンメ</t>
    </rPh>
    <phoneticPr fontId="2"/>
  </si>
  <si>
    <r>
      <t>27_四半期フォローアップ：計画５年目の第２</t>
    </r>
    <r>
      <rPr>
        <sz val="11"/>
        <color theme="1"/>
        <rFont val="ＭＳ Ｐゴシック"/>
        <family val="3"/>
        <charset val="128"/>
      </rPr>
      <t>四半期【中小企業者の取組】</t>
    </r>
  </si>
  <si>
    <t>計画３年目</t>
    <rPh sb="0" eb="2">
      <t>ケイカク</t>
    </rPh>
    <rPh sb="3" eb="5">
      <t>ネンメ</t>
    </rPh>
    <phoneticPr fontId="2"/>
  </si>
  <si>
    <r>
      <t>令和●年●月</t>
    </r>
    <r>
      <rPr>
        <sz val="10.5"/>
        <color theme="1"/>
        <rFont val="ＭＳ Ｐゴシック"/>
        <family val="3"/>
        <charset val="128"/>
      </rPr>
      <t>期</t>
    </r>
    <rPh sb="0" eb="2">
      <t>レイワ</t>
    </rPh>
    <rPh sb="3" eb="4">
      <t>ネン</t>
    </rPh>
    <rPh sb="5" eb="6">
      <t>ガツ</t>
    </rPh>
    <rPh sb="6" eb="7">
      <t>キ</t>
    </rPh>
    <phoneticPr fontId="2"/>
  </si>
  <si>
    <t>フォローアップ日</t>
  </si>
  <si>
    <r>
      <t>計画2年目</t>
    </r>
    <r>
      <rPr>
        <sz val="10.5"/>
        <color theme="1"/>
        <rFont val="ＭＳ Ｐゴシック"/>
        <family val="3"/>
        <charset val="128"/>
      </rPr>
      <t>実績</t>
    </r>
    <rPh sb="0" eb="2">
      <t>ケイカク</t>
    </rPh>
    <rPh sb="3" eb="5">
      <t>ネンメ</t>
    </rPh>
    <rPh sb="5" eb="7">
      <t>ジッセキ</t>
    </rPh>
    <phoneticPr fontId="2"/>
  </si>
  <si>
    <r>
      <t>30_四半期フォローアップ：計画１年目（計画策定年度）の第１</t>
    </r>
    <r>
      <rPr>
        <sz val="11"/>
        <color theme="1"/>
        <rFont val="ＭＳ Ｐゴシック"/>
        <family val="3"/>
        <charset val="128"/>
      </rPr>
      <t>四半期【金融機関からの評価等】</t>
    </r>
    <rPh sb="43" eb="44">
      <t>とう</t>
    </rPh>
    <phoneticPr fontId="10" type="Hiragana"/>
  </si>
  <si>
    <r>
      <t>コロナ前決算売上高</t>
    </r>
    <r>
      <rPr>
        <vertAlign val="superscript"/>
        <sz val="10.5"/>
        <color theme="1"/>
        <rFont val="ＭＳ Ｐゴシック"/>
        <family val="3"/>
        <charset val="128"/>
      </rPr>
      <t>※２</t>
    </r>
    <rPh sb="3" eb="4">
      <t>マエ</t>
    </rPh>
    <rPh sb="4" eb="6">
      <t>ケッサン</t>
    </rPh>
    <rPh sb="6" eb="8">
      <t>ウリアゲ</t>
    </rPh>
    <rPh sb="8" eb="9">
      <t>ダカ</t>
    </rPh>
    <phoneticPr fontId="2"/>
  </si>
  <si>
    <r>
      <t>コロナ前決算営業利益率</t>
    </r>
    <r>
      <rPr>
        <vertAlign val="superscript"/>
        <sz val="10.5"/>
        <color theme="1"/>
        <rFont val="ＭＳ Ｐゴシック"/>
        <family val="3"/>
        <charset val="128"/>
      </rPr>
      <t>※２</t>
    </r>
    <rPh sb="3" eb="4">
      <t>マエ</t>
    </rPh>
    <rPh sb="4" eb="6">
      <t>ケッサン</t>
    </rPh>
    <rPh sb="6" eb="8">
      <t>エイギョウ</t>
    </rPh>
    <rPh sb="8" eb="10">
      <t>リエキ</t>
    </rPh>
    <rPh sb="10" eb="11">
      <t>リツ</t>
    </rPh>
    <phoneticPr fontId="2"/>
  </si>
  <si>
    <t>【フォローアップ頻度緩和基準】</t>
    <rPh sb="8" eb="10">
      <t>ヒンド</t>
    </rPh>
    <rPh sb="10" eb="12">
      <t>カンワ</t>
    </rPh>
    <rPh sb="12" eb="14">
      <t>キジュン</t>
    </rPh>
    <phoneticPr fontId="2"/>
  </si>
  <si>
    <r>
      <t xml:space="preserve">02_保証協会名
</t>
    </r>
    <r>
      <rPr>
        <sz val="9"/>
        <color theme="1"/>
        <rFont val="ＭＳ Ｐゴシック"/>
        <family val="3"/>
        <charset val="128"/>
      </rPr>
      <t>（記載例：○○県信用保証協会）</t>
    </r>
    <rPh sb="11" eb="14">
      <t>きさいれい</t>
    </rPh>
    <rPh sb="17" eb="18">
      <t>けん</t>
    </rPh>
    <rPh sb="18" eb="20">
      <t>しんよう</t>
    </rPh>
    <rPh sb="20" eb="22">
      <t>ほしょう</t>
    </rPh>
    <rPh sb="22" eb="24">
      <t>きょうかい</t>
    </rPh>
    <phoneticPr fontId="10" type="Hiragana"/>
  </si>
  <si>
    <t>③</t>
  </si>
  <si>
    <t>次の①～③のいずれかの基準を満たしたときは、フォローアップは年１回（第４四半期終了後）のみとする。満たした後に要件を満たさなくなったとしても、フォローアップは年１回とする。</t>
    <rPh sb="0" eb="1">
      <t>ツギ</t>
    </rPh>
    <rPh sb="11" eb="13">
      <t>キジュン</t>
    </rPh>
    <rPh sb="14" eb="15">
      <t>ミ</t>
    </rPh>
    <rPh sb="30" eb="31">
      <t>ネン</t>
    </rPh>
    <rPh sb="32" eb="33">
      <t>カイ</t>
    </rPh>
    <rPh sb="34" eb="35">
      <t>ダイ</t>
    </rPh>
    <rPh sb="36" eb="39">
      <t>シハンキ</t>
    </rPh>
    <rPh sb="39" eb="41">
      <t>シュウリョウ</t>
    </rPh>
    <rPh sb="41" eb="42">
      <t>ゴ</t>
    </rPh>
    <rPh sb="49" eb="50">
      <t>ミ</t>
    </rPh>
    <rPh sb="53" eb="54">
      <t>ノチ</t>
    </rPh>
    <rPh sb="55" eb="57">
      <t>ヨウケン</t>
    </rPh>
    <rPh sb="58" eb="59">
      <t>ミ</t>
    </rPh>
    <rPh sb="79" eb="80">
      <t>ネン</t>
    </rPh>
    <rPh sb="81" eb="82">
      <t>カイ</t>
    </rPh>
    <phoneticPr fontId="2"/>
  </si>
  <si>
    <r>
      <t>（増加率）</t>
    </r>
    <r>
      <rPr>
        <vertAlign val="superscript"/>
        <sz val="10.5"/>
        <color rgb="FFFF0000"/>
        <rFont val="ＭＳ Ｐゴシック"/>
        <family val="3"/>
        <charset val="128"/>
      </rPr>
      <t>※３</t>
    </r>
    <rPh sb="1" eb="3">
      <t>ゾウカ</t>
    </rPh>
    <rPh sb="3" eb="4">
      <t>リツ</t>
    </rPh>
    <phoneticPr fontId="2"/>
  </si>
  <si>
    <t>計画１年目：令和●年●月期</t>
    <rPh sb="0" eb="2">
      <t>ケイカク</t>
    </rPh>
    <rPh sb="3" eb="5">
      <t>ネンメ</t>
    </rPh>
    <rPh sb="6" eb="8">
      <t>レイワ</t>
    </rPh>
    <rPh sb="9" eb="10">
      <t>ネン</t>
    </rPh>
    <rPh sb="11" eb="12">
      <t>ガツ</t>
    </rPh>
    <rPh sb="12" eb="13">
      <t>キ</t>
    </rPh>
    <phoneticPr fontId="2"/>
  </si>
  <si>
    <t>第３四半期</t>
  </si>
  <si>
    <t>第４四半期</t>
  </si>
  <si>
    <t>自己資本比率（％）</t>
    <rPh sb="0" eb="2">
      <t>ジコ</t>
    </rPh>
    <rPh sb="2" eb="4">
      <t>シホン</t>
    </rPh>
    <rPh sb="4" eb="6">
      <t>ヒリツ</t>
    </rPh>
    <phoneticPr fontId="2"/>
  </si>
  <si>
    <t>計画2年目：令和●年●月期</t>
    <rPh sb="0" eb="2">
      <t>ケイカク</t>
    </rPh>
    <rPh sb="3" eb="5">
      <t>ネンメ</t>
    </rPh>
    <rPh sb="6" eb="8">
      <t>レイワ</t>
    </rPh>
    <rPh sb="9" eb="10">
      <t>ネン</t>
    </rPh>
    <rPh sb="11" eb="12">
      <t>ガツ</t>
    </rPh>
    <rPh sb="12" eb="13">
      <t>キ</t>
    </rPh>
    <phoneticPr fontId="2"/>
  </si>
  <si>
    <t>計画3年目：令和●年●月期</t>
    <rPh sb="0" eb="2">
      <t>ケイカク</t>
    </rPh>
    <rPh sb="3" eb="5">
      <t>ネンメ</t>
    </rPh>
    <rPh sb="6" eb="8">
      <t>レイワ</t>
    </rPh>
    <rPh sb="9" eb="10">
      <t>ネン</t>
    </rPh>
    <rPh sb="11" eb="12">
      <t>ガツ</t>
    </rPh>
    <rPh sb="12" eb="13">
      <t>キ</t>
    </rPh>
    <phoneticPr fontId="2"/>
  </si>
  <si>
    <t>フォローアップ年度のいずれかの決算の営業利益率がコロナ前決算の営業利益率以上になったとき</t>
    <rPh sb="7" eb="9">
      <t>ネンド</t>
    </rPh>
    <rPh sb="15" eb="17">
      <t>ケッサン</t>
    </rPh>
    <rPh sb="18" eb="20">
      <t>エイギョウ</t>
    </rPh>
    <rPh sb="20" eb="23">
      <t>リエキリツ</t>
    </rPh>
    <rPh sb="27" eb="28">
      <t>マエ</t>
    </rPh>
    <rPh sb="28" eb="30">
      <t>ケッサン</t>
    </rPh>
    <rPh sb="31" eb="33">
      <t>エイギョウ</t>
    </rPh>
    <rPh sb="33" eb="36">
      <t>リエキリツ</t>
    </rPh>
    <rPh sb="36" eb="38">
      <t>イジョウ</t>
    </rPh>
    <phoneticPr fontId="2"/>
  </si>
  <si>
    <t>※２コロナ前決算とは、新型コロナウイルス感染症の影響が発生する前の直前の決算（令和２年１月以前の決算のうち最新のもの）</t>
    <rPh sb="5" eb="6">
      <t>マエ</t>
    </rPh>
    <rPh sb="6" eb="8">
      <t>ケッサン</t>
    </rPh>
    <rPh sb="11" eb="13">
      <t>シンガタ</t>
    </rPh>
    <rPh sb="20" eb="23">
      <t>カンセンショウ</t>
    </rPh>
    <rPh sb="24" eb="26">
      <t>エイキョウ</t>
    </rPh>
    <rPh sb="27" eb="29">
      <t>ハッセイ</t>
    </rPh>
    <rPh sb="31" eb="32">
      <t>マエ</t>
    </rPh>
    <rPh sb="33" eb="35">
      <t>チョクゼン</t>
    </rPh>
    <rPh sb="36" eb="38">
      <t>ケッサン</t>
    </rPh>
    <rPh sb="39" eb="41">
      <t>レイワ</t>
    </rPh>
    <rPh sb="42" eb="43">
      <t>ネン</t>
    </rPh>
    <rPh sb="44" eb="45">
      <t>ガツ</t>
    </rPh>
    <rPh sb="45" eb="47">
      <t>イゼン</t>
    </rPh>
    <rPh sb="48" eb="50">
      <t>ケッサン</t>
    </rPh>
    <rPh sb="53" eb="55">
      <t>サイシン</t>
    </rPh>
    <phoneticPr fontId="2"/>
  </si>
  <si>
    <t>計画5年目：令和●年●月期</t>
    <rPh sb="0" eb="2">
      <t>ケイカク</t>
    </rPh>
    <rPh sb="3" eb="5">
      <t>ネンメ</t>
    </rPh>
    <rPh sb="6" eb="8">
      <t>レイワ</t>
    </rPh>
    <rPh sb="9" eb="10">
      <t>ネン</t>
    </rPh>
    <rPh sb="11" eb="12">
      <t>ガツ</t>
    </rPh>
    <rPh sb="12" eb="13">
      <t>キ</t>
    </rPh>
    <phoneticPr fontId="2"/>
  </si>
  <si>
    <t>千円</t>
    <rPh sb="0" eb="2">
      <t>センエン</t>
    </rPh>
    <phoneticPr fontId="2"/>
  </si>
  <si>
    <t>平均月商</t>
    <rPh sb="0" eb="2">
      <t>ヘイキン</t>
    </rPh>
    <rPh sb="2" eb="4">
      <t>ゲッショウ</t>
    </rPh>
    <phoneticPr fontId="2"/>
  </si>
  <si>
    <r>
      <t>営業利益率コロナ前決算比</t>
    </r>
    <r>
      <rPr>
        <vertAlign val="superscript"/>
        <sz val="10.5"/>
        <color rgb="FFFF0000"/>
        <rFont val="ＭＳ Ｐゴシック"/>
        <family val="3"/>
        <charset val="128"/>
      </rPr>
      <t>※5</t>
    </r>
    <rPh sb="0" eb="2">
      <t>エイギョウ</t>
    </rPh>
    <rPh sb="2" eb="5">
      <t>リエキリツ</t>
    </rPh>
    <rPh sb="8" eb="9">
      <t>マエ</t>
    </rPh>
    <rPh sb="9" eb="11">
      <t>ケッサン</t>
    </rPh>
    <rPh sb="11" eb="12">
      <t>ヒ</t>
    </rPh>
    <phoneticPr fontId="2"/>
  </si>
  <si>
    <r>
      <t>申込前３か月の月平均売上高比（％）</t>
    </r>
    <r>
      <rPr>
        <vertAlign val="superscript"/>
        <sz val="10.5"/>
        <color theme="1"/>
        <rFont val="ＭＳ Ｐゴシック"/>
        <family val="3"/>
        <charset val="128"/>
      </rPr>
      <t>※３</t>
    </r>
    <rPh sb="0" eb="2">
      <t>モウシコミ</t>
    </rPh>
    <rPh sb="2" eb="3">
      <t>マエ</t>
    </rPh>
    <phoneticPr fontId="2"/>
  </si>
  <si>
    <t>※フォローアップ緩和要件を満たした場合は、第４四半期の欄に通年分を記載する。</t>
    <rPh sb="8" eb="10">
      <t>カンワ</t>
    </rPh>
    <rPh sb="10" eb="12">
      <t>ヨウケン</t>
    </rPh>
    <rPh sb="13" eb="14">
      <t>ミ</t>
    </rPh>
    <rPh sb="17" eb="19">
      <t>バアイ</t>
    </rPh>
    <rPh sb="21" eb="22">
      <t>ダイ</t>
    </rPh>
    <rPh sb="23" eb="26">
      <t>シハンキ</t>
    </rPh>
    <rPh sb="27" eb="28">
      <t>ラン</t>
    </rPh>
    <rPh sb="29" eb="31">
      <t>ツウネン</t>
    </rPh>
    <rPh sb="31" eb="32">
      <t>ブン</t>
    </rPh>
    <rPh sb="33" eb="35">
      <t>キサイ</t>
    </rPh>
    <phoneticPr fontId="2"/>
  </si>
  <si>
    <r>
      <t xml:space="preserve">08_金融機関名
</t>
    </r>
    <r>
      <rPr>
        <sz val="9"/>
        <color theme="1"/>
        <rFont val="ＭＳ Ｐゴシック"/>
        <family val="3"/>
        <charset val="128"/>
      </rPr>
      <t>（記載例：○○信用金庫）</t>
    </r>
    <rPh sb="11" eb="14">
      <t>きさいれい</t>
    </rPh>
    <rPh sb="17" eb="19">
      <t>しんよう</t>
    </rPh>
    <rPh sb="19" eb="21">
      <t>きんこ</t>
    </rPh>
    <phoneticPr fontId="10" type="Hiragana"/>
  </si>
  <si>
    <t>３．フォローアップ要件内容　　</t>
  </si>
  <si>
    <t>※１：保証申込日の属する月の前月の売上高（月商）</t>
    <rPh sb="3" eb="5">
      <t>ホショウ</t>
    </rPh>
    <rPh sb="5" eb="7">
      <t>モウシコミ</t>
    </rPh>
    <rPh sb="7" eb="8">
      <t>ビ</t>
    </rPh>
    <rPh sb="9" eb="10">
      <t>ゾク</t>
    </rPh>
    <rPh sb="12" eb="13">
      <t>ツキ</t>
    </rPh>
    <rPh sb="14" eb="16">
      <t>ゼンゲツ</t>
    </rPh>
    <rPh sb="17" eb="20">
      <t>ウリアゲダカ</t>
    </rPh>
    <rPh sb="21" eb="23">
      <t>ゲッショウ</t>
    </rPh>
    <phoneticPr fontId="2"/>
  </si>
  <si>
    <t>※３：直近月商と四半期平均月商を比較した増加率</t>
    <rPh sb="3" eb="5">
      <t>チョッキン</t>
    </rPh>
    <rPh sb="5" eb="7">
      <t>ゲッショウ</t>
    </rPh>
    <rPh sb="8" eb="11">
      <t>シハンキ</t>
    </rPh>
    <rPh sb="11" eb="13">
      <t>ヘイキン</t>
    </rPh>
    <rPh sb="13" eb="15">
      <t>ゲッショウ</t>
    </rPh>
    <rPh sb="16" eb="18">
      <t>ヒカク</t>
    </rPh>
    <rPh sb="20" eb="23">
      <t>ゾウカリツ</t>
    </rPh>
    <phoneticPr fontId="2"/>
  </si>
  <si>
    <r>
      <t>114_計画２年目</t>
    </r>
    <r>
      <rPr>
        <sz val="11"/>
        <color theme="1"/>
        <rFont val="ＭＳ Ｐゴシック"/>
        <family val="3"/>
        <charset val="128"/>
      </rPr>
      <t xml:space="preserve">実績：営業利益率
</t>
    </r>
    <r>
      <rPr>
        <sz val="9"/>
        <color theme="1"/>
        <rFont val="ＭＳ Ｐゴシック"/>
        <family val="3"/>
        <charset val="128"/>
      </rPr>
      <t>（％）
(半角数字)</t>
    </r>
    <rPh sb="9" eb="11">
      <t>じっせき</t>
    </rPh>
    <phoneticPr fontId="10" type="Hiragana"/>
  </si>
  <si>
    <t>※４：コロナ前決算と売上高の比較</t>
    <rPh sb="6" eb="7">
      <t>マエ</t>
    </rPh>
    <rPh sb="7" eb="9">
      <t>ケッサン</t>
    </rPh>
    <rPh sb="10" eb="12">
      <t>ウリアゲ</t>
    </rPh>
    <rPh sb="12" eb="13">
      <t>ダカ</t>
    </rPh>
    <rPh sb="14" eb="16">
      <t>ヒカク</t>
    </rPh>
    <phoneticPr fontId="2"/>
  </si>
  <si>
    <t>※５：コロナ前決算と営業利益率との比較</t>
    <rPh sb="6" eb="7">
      <t>マエ</t>
    </rPh>
    <rPh sb="7" eb="9">
      <t>ケッサン</t>
    </rPh>
    <rPh sb="10" eb="12">
      <t>エイギョウ</t>
    </rPh>
    <rPh sb="12" eb="15">
      <t>リエキリツ</t>
    </rPh>
    <rPh sb="17" eb="19">
      <t>ヒカク</t>
    </rPh>
    <phoneticPr fontId="2"/>
  </si>
  <si>
    <t>コロナ前決算の年間売上高をフォローアップ年度のいずれかの決算において上回ったとき</t>
    <rPh sb="3" eb="4">
      <t>マエ</t>
    </rPh>
    <rPh sb="4" eb="6">
      <t>ケッサン</t>
    </rPh>
    <rPh sb="7" eb="9">
      <t>ネンカン</t>
    </rPh>
    <rPh sb="9" eb="12">
      <t>ウリアゲダカ</t>
    </rPh>
    <rPh sb="20" eb="22">
      <t>ネンド</t>
    </rPh>
    <rPh sb="28" eb="30">
      <t>ケッサン</t>
    </rPh>
    <rPh sb="34" eb="36">
      <t>ウワマワ</t>
    </rPh>
    <phoneticPr fontId="2"/>
  </si>
  <si>
    <t>計画１年目（計画策定年度）</t>
    <rPh sb="0" eb="2">
      <t>ケイカク</t>
    </rPh>
    <rPh sb="3" eb="5">
      <t>ネンメ</t>
    </rPh>
    <rPh sb="6" eb="8">
      <t>ケイカク</t>
    </rPh>
    <rPh sb="8" eb="10">
      <t>サクテイ</t>
    </rPh>
    <rPh sb="10" eb="12">
      <t>ネンド</t>
    </rPh>
    <phoneticPr fontId="2"/>
  </si>
  <si>
    <t>四半期平均月商</t>
    <rPh sb="0" eb="3">
      <t>シハンキ</t>
    </rPh>
    <rPh sb="3" eb="5">
      <t>ヘイキン</t>
    </rPh>
    <rPh sb="5" eb="7">
      <t>ゲッショウ</t>
    </rPh>
    <phoneticPr fontId="2"/>
  </si>
  <si>
    <r>
      <t xml:space="preserve">75_計画４年目実績：EBITDA有利子負債倍率
</t>
    </r>
    <r>
      <rPr>
        <sz val="9"/>
        <color theme="1"/>
        <rFont val="ＭＳ Ｐゴシック"/>
        <family val="3"/>
        <charset val="128"/>
      </rPr>
      <t>（倍）
(半角数字)</t>
    </r>
  </si>
  <si>
    <t>計画策定年度：令和●年●月期</t>
    <rPh sb="0" eb="2">
      <t>ケイカク</t>
    </rPh>
    <rPh sb="2" eb="4">
      <t>サクテイ</t>
    </rPh>
    <rPh sb="4" eb="6">
      <t>ネンド</t>
    </rPh>
    <rPh sb="7" eb="9">
      <t>レイワ</t>
    </rPh>
    <rPh sb="10" eb="11">
      <t>ネン</t>
    </rPh>
    <rPh sb="12" eb="13">
      <t>ガツ</t>
    </rPh>
    <rPh sb="13" eb="14">
      <t>キ</t>
    </rPh>
    <phoneticPr fontId="2"/>
  </si>
  <si>
    <r>
      <t>令和●年</t>
    </r>
    <r>
      <rPr>
        <sz val="12"/>
        <color rgb="FFFF0000"/>
        <rFont val="ＭＳ Ｐゴシック"/>
        <family val="3"/>
        <charset val="128"/>
      </rPr>
      <t>●月期</t>
    </r>
    <rPh sb="0" eb="2">
      <t>レイワ</t>
    </rPh>
    <rPh sb="3" eb="4">
      <t>トシ</t>
    </rPh>
    <rPh sb="5" eb="7">
      <t>ガツキ</t>
    </rPh>
    <phoneticPr fontId="2"/>
  </si>
  <si>
    <r>
      <t>伴走支援型特別保証制度</t>
    </r>
    <r>
      <rPr>
        <sz val="16"/>
        <color rgb="FFFF0000"/>
        <rFont val="ＭＳ Ｐゴシック"/>
        <family val="3"/>
        <charset val="128"/>
      </rPr>
      <t>フォローアップ報告書</t>
    </r>
    <rPh sb="0" eb="2">
      <t>バンソウ</t>
    </rPh>
    <rPh sb="2" eb="5">
      <t>シエンガタ</t>
    </rPh>
    <rPh sb="5" eb="7">
      <t>トクベツ</t>
    </rPh>
    <rPh sb="7" eb="9">
      <t>ホショウ</t>
    </rPh>
    <rPh sb="9" eb="11">
      <t>セイド</t>
    </rPh>
    <rPh sb="18" eb="21">
      <t>ホウコクショ</t>
    </rPh>
    <phoneticPr fontId="2"/>
  </si>
  <si>
    <t>＜特例条件①＞</t>
    <rPh sb="1" eb="3">
      <t>トクレイ</t>
    </rPh>
    <rPh sb="3" eb="5">
      <t>ジョウケン</t>
    </rPh>
    <phoneticPr fontId="2"/>
  </si>
  <si>
    <t>【特例条件確認欄】</t>
    <rPh sb="1" eb="3">
      <t>トクレイ</t>
    </rPh>
    <rPh sb="3" eb="5">
      <t>ジョウケン</t>
    </rPh>
    <rPh sb="5" eb="7">
      <t>カクニン</t>
    </rPh>
    <rPh sb="7" eb="8">
      <t>ラン</t>
    </rPh>
    <phoneticPr fontId="2"/>
  </si>
  <si>
    <t>＜特例条件②＞</t>
    <rPh sb="1" eb="3">
      <t>トクレイ</t>
    </rPh>
    <rPh sb="3" eb="5">
      <t>ジョウケン</t>
    </rPh>
    <phoneticPr fontId="2"/>
  </si>
  <si>
    <r>
      <t>25_四半期フォローアップ：計画４年目の第４</t>
    </r>
    <r>
      <rPr>
        <sz val="11"/>
        <color theme="1"/>
        <rFont val="ＭＳ Ｐゴシック"/>
        <family val="3"/>
        <charset val="128"/>
      </rPr>
      <t>四半期【中小企業者の取組】</t>
    </r>
  </si>
  <si>
    <t>＜特例条件③＞</t>
    <rPh sb="1" eb="3">
      <t>トクレイ</t>
    </rPh>
    <rPh sb="3" eb="5">
      <t>ジョウケン</t>
    </rPh>
    <phoneticPr fontId="2"/>
  </si>
  <si>
    <t>※１：保証申込日の属する月の前３ヶ月の平均月商</t>
    <rPh sb="3" eb="5">
      <t>ホショウ</t>
    </rPh>
    <rPh sb="5" eb="7">
      <t>モウシコミ</t>
    </rPh>
    <rPh sb="7" eb="8">
      <t>ビ</t>
    </rPh>
    <rPh sb="9" eb="10">
      <t>ゾク</t>
    </rPh>
    <rPh sb="12" eb="13">
      <t>ツキ</t>
    </rPh>
    <rPh sb="14" eb="15">
      <t>マエ</t>
    </rPh>
    <rPh sb="16" eb="18">
      <t>カゲツ</t>
    </rPh>
    <rPh sb="19" eb="21">
      <t>ヘイキン</t>
    </rPh>
    <rPh sb="21" eb="23">
      <t>ゲッショウ</t>
    </rPh>
    <phoneticPr fontId="2"/>
  </si>
  <si>
    <r>
      <t xml:space="preserve">04_顧客名
</t>
    </r>
    <r>
      <rPr>
        <sz val="9"/>
        <color theme="1"/>
        <rFont val="ＭＳ Ｐゴシック"/>
        <family val="3"/>
        <charset val="128"/>
      </rPr>
      <t>（記載例：株式会社○○建設）</t>
    </r>
    <rPh sb="9" eb="12">
      <t>きさいれい</t>
    </rPh>
    <rPh sb="13" eb="17">
      <t>かぶしきがいしゃ</t>
    </rPh>
    <rPh sb="19" eb="21">
      <t>けんせつ</t>
    </rPh>
    <phoneticPr fontId="10" type="Hiragana"/>
  </si>
  <si>
    <r>
      <t>直近平均月商</t>
    </r>
    <r>
      <rPr>
        <vertAlign val="superscript"/>
        <sz val="10.5"/>
        <color theme="1"/>
        <rFont val="ＭＳ Ｐゴシック"/>
        <family val="3"/>
        <charset val="128"/>
      </rPr>
      <t>※１</t>
    </r>
    <rPh sb="0" eb="2">
      <t>チョッキン</t>
    </rPh>
    <rPh sb="2" eb="4">
      <t>ヘイキン</t>
    </rPh>
    <rPh sb="4" eb="6">
      <t>ゲッショウ</t>
    </rPh>
    <phoneticPr fontId="2"/>
  </si>
  <si>
    <t>業種</t>
    <rPh sb="0" eb="2">
      <t>ギョウシュ</t>
    </rPh>
    <phoneticPr fontId="2"/>
  </si>
  <si>
    <t>※特例条件を満たした場合は、第４四半期の欄に通年分を記載する。</t>
    <rPh sb="1" eb="3">
      <t>トクレイ</t>
    </rPh>
    <rPh sb="3" eb="5">
      <t>ジョウケン</t>
    </rPh>
    <rPh sb="6" eb="7">
      <t>ミ</t>
    </rPh>
    <rPh sb="10" eb="12">
      <t>バアイ</t>
    </rPh>
    <rPh sb="14" eb="15">
      <t>ダイ</t>
    </rPh>
    <rPh sb="16" eb="19">
      <t>シハンキ</t>
    </rPh>
    <rPh sb="20" eb="21">
      <t>ラン</t>
    </rPh>
    <rPh sb="22" eb="24">
      <t>ツウネン</t>
    </rPh>
    <rPh sb="24" eb="25">
      <t>ブン</t>
    </rPh>
    <rPh sb="26" eb="28">
      <t>キサイ</t>
    </rPh>
    <phoneticPr fontId="2"/>
  </si>
  <si>
    <r>
      <t>116_計画４年目</t>
    </r>
    <r>
      <rPr>
        <sz val="11"/>
        <color theme="1"/>
        <rFont val="ＭＳ Ｐゴシック"/>
        <family val="3"/>
        <charset val="128"/>
      </rPr>
      <t xml:space="preserve">実績：営業利益率
</t>
    </r>
    <r>
      <rPr>
        <sz val="9"/>
        <color theme="1"/>
        <rFont val="ＭＳ Ｐゴシック"/>
        <family val="3"/>
        <charset val="128"/>
      </rPr>
      <t>（％）
(半角数字)</t>
    </r>
    <rPh sb="9" eb="11">
      <t>じっせき</t>
    </rPh>
    <phoneticPr fontId="10" type="Hiragana"/>
  </si>
  <si>
    <t>【特例条件】</t>
    <rPh sb="1" eb="3">
      <t>トクレイ</t>
    </rPh>
    <rPh sb="3" eb="5">
      <t>ジョウケン</t>
    </rPh>
    <phoneticPr fontId="2"/>
  </si>
  <si>
    <t>営業利益率（％）</t>
    <rPh sb="0" eb="2">
      <t>エイギョウ</t>
    </rPh>
    <rPh sb="2" eb="4">
      <t>リエキ</t>
    </rPh>
    <rPh sb="4" eb="5">
      <t>リツ</t>
    </rPh>
    <phoneticPr fontId="2"/>
  </si>
  <si>
    <t>労働生産性（千円）</t>
    <rPh sb="0" eb="2">
      <t>ロウドウ</t>
    </rPh>
    <rPh sb="2" eb="5">
      <t>セイサンセイ</t>
    </rPh>
    <rPh sb="6" eb="8">
      <t>センエン</t>
    </rPh>
    <phoneticPr fontId="2"/>
  </si>
  <si>
    <t>ＥＢＩＴＤＡ有利子負債倍率（倍）</t>
    <rPh sb="6" eb="9">
      <t>ユウリシ</t>
    </rPh>
    <rPh sb="9" eb="11">
      <t>フサイ</t>
    </rPh>
    <rPh sb="11" eb="13">
      <t>バイリツ</t>
    </rPh>
    <rPh sb="14" eb="15">
      <t>バイ</t>
    </rPh>
    <phoneticPr fontId="2"/>
  </si>
  <si>
    <t>営業運転資本回転期間（カ月）</t>
    <rPh sb="0" eb="2">
      <t>エイギョウ</t>
    </rPh>
    <rPh sb="2" eb="4">
      <t>ウンテン</t>
    </rPh>
    <rPh sb="4" eb="6">
      <t>シホン</t>
    </rPh>
    <rPh sb="6" eb="8">
      <t>カイテン</t>
    </rPh>
    <rPh sb="8" eb="10">
      <t>キカン</t>
    </rPh>
    <rPh sb="12" eb="13">
      <t>ゲツ</t>
    </rPh>
    <phoneticPr fontId="2"/>
  </si>
  <si>
    <t>顧客名</t>
    <rPh sb="0" eb="2">
      <t>コキャク</t>
    </rPh>
    <rPh sb="2" eb="3">
      <t>メイ</t>
    </rPh>
    <phoneticPr fontId="2"/>
  </si>
  <si>
    <r>
      <t>112_計画５年目</t>
    </r>
    <r>
      <rPr>
        <sz val="11"/>
        <color theme="1"/>
        <rFont val="ＭＳ Ｐゴシック"/>
        <family val="3"/>
        <charset val="128"/>
      </rPr>
      <t xml:space="preserve">実績：年間総売上高
</t>
    </r>
    <r>
      <rPr>
        <sz val="9"/>
        <color theme="1"/>
        <rFont val="ＭＳ Ｐゴシック"/>
        <family val="3"/>
        <charset val="128"/>
      </rPr>
      <t>（千円）
(半角数字)</t>
    </r>
    <rPh sb="9" eb="11">
      <t>じっせき</t>
    </rPh>
    <rPh sb="12" eb="14">
      <t>ねんかん</t>
    </rPh>
    <rPh sb="14" eb="15">
      <t>そう</t>
    </rPh>
    <phoneticPr fontId="10" type="Hiragana"/>
  </si>
  <si>
    <r>
      <t>コロナ前決算売上高（千円）</t>
    </r>
    <r>
      <rPr>
        <vertAlign val="superscript"/>
        <sz val="10.5"/>
        <color theme="1"/>
        <rFont val="ＭＳ Ｐゴシック"/>
        <family val="3"/>
        <charset val="128"/>
      </rPr>
      <t>※２</t>
    </r>
    <rPh sb="3" eb="4">
      <t>マエ</t>
    </rPh>
    <rPh sb="4" eb="6">
      <t>ケッサン</t>
    </rPh>
    <rPh sb="6" eb="8">
      <t>ウリアゲ</t>
    </rPh>
    <rPh sb="8" eb="9">
      <t>ダカ</t>
    </rPh>
    <rPh sb="10" eb="12">
      <t>センエン</t>
    </rPh>
    <phoneticPr fontId="2"/>
  </si>
  <si>
    <r>
      <t>コロナ前決算営業利益率（％）</t>
    </r>
    <r>
      <rPr>
        <vertAlign val="superscript"/>
        <sz val="10.5"/>
        <color theme="1"/>
        <rFont val="ＭＳ Ｐゴシック"/>
        <family val="3"/>
        <charset val="128"/>
      </rPr>
      <t>※２</t>
    </r>
    <rPh sb="3" eb="4">
      <t>マエ</t>
    </rPh>
    <rPh sb="4" eb="6">
      <t>ケッサン</t>
    </rPh>
    <rPh sb="6" eb="8">
      <t>エイギョウ</t>
    </rPh>
    <rPh sb="8" eb="10">
      <t>リエキ</t>
    </rPh>
    <rPh sb="10" eb="11">
      <t>リツ</t>
    </rPh>
    <phoneticPr fontId="2"/>
  </si>
  <si>
    <r>
      <t xml:space="preserve">計画１年目実績
</t>
    </r>
    <r>
      <rPr>
        <sz val="9"/>
        <color theme="1"/>
        <rFont val="ＭＳ Ｐゴシック"/>
        <family val="3"/>
        <charset val="128"/>
      </rPr>
      <t>（計画策定年度実績）</t>
    </r>
    <rPh sb="0" eb="2">
      <t>ケイカク</t>
    </rPh>
    <rPh sb="3" eb="5">
      <t>ネンメ</t>
    </rPh>
    <rPh sb="5" eb="7">
      <t>ジッセキ</t>
    </rPh>
    <rPh sb="9" eb="11">
      <t>ケイカク</t>
    </rPh>
    <rPh sb="11" eb="13">
      <t>サクテイ</t>
    </rPh>
    <rPh sb="13" eb="15">
      <t>ネンド</t>
    </rPh>
    <rPh sb="15" eb="17">
      <t>ジッセキ</t>
    </rPh>
    <phoneticPr fontId="2"/>
  </si>
  <si>
    <t>売上増加率（％）</t>
    <rPh sb="0" eb="2">
      <t>ウリアゲ</t>
    </rPh>
    <rPh sb="2" eb="4">
      <t>ゾウカ</t>
    </rPh>
    <rPh sb="4" eb="5">
      <t>リツ</t>
    </rPh>
    <phoneticPr fontId="2"/>
  </si>
  <si>
    <r>
      <t>計画５年目</t>
    </r>
    <r>
      <rPr>
        <sz val="10.5"/>
        <color theme="1"/>
        <rFont val="ＭＳ Ｐゴシック"/>
        <family val="3"/>
        <charset val="128"/>
      </rPr>
      <t>実績</t>
    </r>
    <rPh sb="0" eb="2">
      <t>ケイカク</t>
    </rPh>
    <rPh sb="3" eb="5">
      <t>ネンメ</t>
    </rPh>
    <phoneticPr fontId="2"/>
  </si>
  <si>
    <r>
      <t>計画４年目</t>
    </r>
    <r>
      <rPr>
        <sz val="10.5"/>
        <color theme="1"/>
        <rFont val="ＭＳ Ｐゴシック"/>
        <family val="3"/>
        <charset val="128"/>
      </rPr>
      <t>実績</t>
    </r>
    <rPh sb="0" eb="2">
      <t>ケイカク</t>
    </rPh>
    <rPh sb="3" eb="5">
      <t>ネンメ</t>
    </rPh>
    <phoneticPr fontId="2"/>
  </si>
  <si>
    <r>
      <t>本</t>
    </r>
    <r>
      <rPr>
        <sz val="10.5"/>
        <rFont val="ＭＳ Ｐゴシック"/>
        <family val="3"/>
        <charset val="128"/>
      </rPr>
      <t>支店名</t>
    </r>
    <rPh sb="0" eb="1">
      <t>ホン</t>
    </rPh>
    <rPh sb="1" eb="4">
      <t>シテンメイ</t>
    </rPh>
    <phoneticPr fontId="2"/>
  </si>
  <si>
    <r>
      <t>52_計画１年目</t>
    </r>
    <r>
      <rPr>
        <sz val="11"/>
        <color theme="1"/>
        <rFont val="ＭＳ Ｐゴシック"/>
        <family val="3"/>
        <charset val="128"/>
      </rPr>
      <t xml:space="preserve">（計画策定年度）実績：営業利益率
</t>
    </r>
    <r>
      <rPr>
        <sz val="9"/>
        <color theme="1"/>
        <rFont val="ＭＳ Ｐゴシック"/>
        <family val="3"/>
        <charset val="128"/>
      </rPr>
      <t>（％）
(半角数字)</t>
    </r>
    <rPh sb="16" eb="18">
      <t>じっせき</t>
    </rPh>
    <phoneticPr fontId="10" type="Hiragana"/>
  </si>
  <si>
    <r>
      <t>21_四半期フォローアップ：計画３年目の第４</t>
    </r>
    <r>
      <rPr>
        <sz val="11"/>
        <color theme="1"/>
        <rFont val="ＭＳ Ｐゴシック"/>
        <family val="3"/>
        <charset val="128"/>
      </rPr>
      <t>四半期【中小企業者の取組】</t>
    </r>
  </si>
  <si>
    <r>
      <t>18_四半期フォローアップ：計画３年目の第１</t>
    </r>
    <r>
      <rPr>
        <sz val="11"/>
        <color theme="1"/>
        <rFont val="ＭＳ Ｐゴシック"/>
        <family val="3"/>
        <charset val="128"/>
      </rPr>
      <t>四半期【中小企業者の取組】</t>
    </r>
  </si>
  <si>
    <r>
      <t xml:space="preserve">64_計画３年目の決算期
</t>
    </r>
    <r>
      <rPr>
        <sz val="9"/>
        <color theme="1"/>
        <rFont val="ＭＳ Ｐゴシック"/>
        <family val="3"/>
        <charset val="128"/>
      </rPr>
      <t>(記載例：令和5年4月期）
（数字は半角）</t>
    </r>
    <rPh sb="29" eb="31">
      <t>すうじ</t>
    </rPh>
    <rPh sb="32" eb="34">
      <t>はんかく</t>
    </rPh>
    <phoneticPr fontId="10" type="Hiragana"/>
  </si>
  <si>
    <r>
      <t xml:space="preserve">86_コロナ前決算の年間総売上高（令和２年１月以前の決算のうち最新のもの）
</t>
    </r>
    <r>
      <rPr>
        <sz val="9"/>
        <color theme="1"/>
        <rFont val="ＭＳ Ｐゴシック"/>
        <family val="3"/>
        <charset val="128"/>
      </rPr>
      <t>（千円）
(半角数字)</t>
    </r>
    <rPh sb="10" eb="12">
      <t>ねんかん</t>
    </rPh>
    <rPh sb="12" eb="13">
      <t>そう</t>
    </rPh>
    <phoneticPr fontId="10" type="Hiragana"/>
  </si>
  <si>
    <r>
      <t>34_四半期フォローアップ：計画２年目の第１</t>
    </r>
    <r>
      <rPr>
        <sz val="11"/>
        <color theme="1"/>
        <rFont val="ＭＳ Ｐゴシック"/>
        <family val="3"/>
        <charset val="128"/>
      </rPr>
      <t>四半期【金融機関からの評価等】</t>
    </r>
  </si>
  <si>
    <r>
      <t>54_計画１年目</t>
    </r>
    <r>
      <rPr>
        <sz val="11"/>
        <color theme="1"/>
        <rFont val="ＭＳ Ｐゴシック"/>
        <family val="3"/>
        <charset val="128"/>
      </rPr>
      <t xml:space="preserve">（計画策定年度）実績：EBITDA有利子負債倍率
</t>
    </r>
    <r>
      <rPr>
        <sz val="9"/>
        <color theme="1"/>
        <rFont val="ＭＳ Ｐゴシック"/>
        <family val="3"/>
        <charset val="128"/>
      </rPr>
      <t>（倍）
(半角数字)</t>
    </r>
    <rPh sb="16" eb="18">
      <t>じっせき</t>
    </rPh>
    <rPh sb="34" eb="35">
      <t>ばい</t>
    </rPh>
    <phoneticPr fontId="10" type="Hiragana"/>
  </si>
  <si>
    <r>
      <t>※４：</t>
    </r>
    <r>
      <rPr>
        <sz val="10.5"/>
        <color theme="1"/>
        <rFont val="ＭＳ Ｐゴシック"/>
        <family val="3"/>
        <charset val="128"/>
      </rPr>
      <t>フォローアップ年度決算の年間総売上高がコロナ前決算の年間総売上高以上となった場合は○（特例条件該当）、未満となった場合は×（特例条件非該当）</t>
    </r>
    <rPh sb="10" eb="12">
      <t>ネンド</t>
    </rPh>
    <rPh sb="12" eb="14">
      <t>ケッサン</t>
    </rPh>
    <rPh sb="15" eb="17">
      <t>ネンカン</t>
    </rPh>
    <rPh sb="17" eb="18">
      <t>ソウ</t>
    </rPh>
    <rPh sb="18" eb="21">
      <t>ウリアゲダカ</t>
    </rPh>
    <rPh sb="29" eb="31">
      <t>ネンカン</t>
    </rPh>
    <rPh sb="31" eb="32">
      <t>ソウ</t>
    </rPh>
    <rPh sb="35" eb="37">
      <t>イジョウ</t>
    </rPh>
    <rPh sb="41" eb="43">
      <t>バアイ</t>
    </rPh>
    <rPh sb="46" eb="48">
      <t>トクレイ</t>
    </rPh>
    <rPh sb="48" eb="50">
      <t>ジョウケン</t>
    </rPh>
    <rPh sb="50" eb="52">
      <t>ガイトウ</t>
    </rPh>
    <rPh sb="54" eb="56">
      <t>ミマン</t>
    </rPh>
    <rPh sb="60" eb="62">
      <t>バアイ</t>
    </rPh>
    <rPh sb="65" eb="67">
      <t>トクレイ</t>
    </rPh>
    <rPh sb="67" eb="69">
      <t>ジョウケン</t>
    </rPh>
    <rPh sb="69" eb="72">
      <t>ヒガイトウ</t>
    </rPh>
    <phoneticPr fontId="2"/>
  </si>
  <si>
    <r>
      <t>計画２年目</t>
    </r>
    <r>
      <rPr>
        <sz val="10.5"/>
        <color theme="1"/>
        <rFont val="ＭＳ Ｐゴシック"/>
        <family val="3"/>
        <charset val="128"/>
      </rPr>
      <t>実績</t>
    </r>
    <rPh sb="0" eb="2">
      <t>ケイカク</t>
    </rPh>
    <rPh sb="3" eb="5">
      <t>ネンメ</t>
    </rPh>
    <phoneticPr fontId="2"/>
  </si>
  <si>
    <r>
      <t>計画３年目</t>
    </r>
    <r>
      <rPr>
        <sz val="10.5"/>
        <color theme="1"/>
        <rFont val="ＭＳ Ｐゴシック"/>
        <family val="3"/>
        <charset val="128"/>
      </rPr>
      <t>実績</t>
    </r>
    <rPh sb="0" eb="2">
      <t>ケイカク</t>
    </rPh>
    <rPh sb="3" eb="5">
      <t>ネンメ</t>
    </rPh>
    <phoneticPr fontId="2"/>
  </si>
  <si>
    <r>
      <t>金融</t>
    </r>
    <r>
      <rPr>
        <sz val="10.5"/>
        <rFont val="ＭＳ Ｐゴシック"/>
        <family val="3"/>
        <charset val="128"/>
      </rPr>
      <t>機関名</t>
    </r>
    <rPh sb="0" eb="2">
      <t>キンユウ</t>
    </rPh>
    <rPh sb="2" eb="4">
      <t>キカン</t>
    </rPh>
    <rPh sb="4" eb="5">
      <t>メイ</t>
    </rPh>
    <phoneticPr fontId="2"/>
  </si>
  <si>
    <r>
      <t>※２：コロナ前決算とは、新型コロナウイルス感染症の影響が発生する</t>
    </r>
    <r>
      <rPr>
        <sz val="10.5"/>
        <color theme="1"/>
        <rFont val="ＭＳ Ｐゴシック"/>
        <family val="3"/>
        <charset val="128"/>
      </rPr>
      <t>直前の決算（令和２年１月以前の決算のうち最新のもの）</t>
    </r>
    <rPh sb="6" eb="7">
      <t>マエ</t>
    </rPh>
    <rPh sb="7" eb="9">
      <t>ケッサン</t>
    </rPh>
    <rPh sb="12" eb="14">
      <t>シンガタ</t>
    </rPh>
    <rPh sb="21" eb="24">
      <t>カンセンショウ</t>
    </rPh>
    <rPh sb="25" eb="27">
      <t>エイキョウ</t>
    </rPh>
    <rPh sb="28" eb="30">
      <t>ハッセイ</t>
    </rPh>
    <rPh sb="32" eb="34">
      <t>チョクゼン</t>
    </rPh>
    <rPh sb="35" eb="37">
      <t>ケッサン</t>
    </rPh>
    <rPh sb="38" eb="40">
      <t>レイワ</t>
    </rPh>
    <rPh sb="41" eb="42">
      <t>ネン</t>
    </rPh>
    <rPh sb="43" eb="44">
      <t>ガツ</t>
    </rPh>
    <rPh sb="44" eb="46">
      <t>イゼン</t>
    </rPh>
    <rPh sb="47" eb="49">
      <t>ケッサン</t>
    </rPh>
    <rPh sb="52" eb="54">
      <t>サイシン</t>
    </rPh>
    <phoneticPr fontId="2"/>
  </si>
  <si>
    <r>
      <t xml:space="preserve">104_計画５年目実績：第１四半期の月平均売上高
</t>
    </r>
    <r>
      <rPr>
        <sz val="9"/>
        <color theme="1"/>
        <rFont val="ＭＳ Ｐゴシック"/>
        <family val="3"/>
        <charset val="128"/>
      </rPr>
      <t>（千円）
(半角数字)</t>
    </r>
  </si>
  <si>
    <t>第４四半期（通年含む）</t>
    <rPh sb="0" eb="1">
      <t>ダイ</t>
    </rPh>
    <rPh sb="2" eb="5">
      <t>シハンキ</t>
    </rPh>
    <rPh sb="6" eb="8">
      <t>ツウネン</t>
    </rPh>
    <rPh sb="8" eb="9">
      <t>フク</t>
    </rPh>
    <phoneticPr fontId="2"/>
  </si>
  <si>
    <r>
      <t>金融機関</t>
    </r>
    <r>
      <rPr>
        <sz val="10.5"/>
        <color theme="1"/>
        <rFont val="ＭＳ Ｐゴシック"/>
        <family val="3"/>
        <charset val="128"/>
      </rPr>
      <t>からの評価等</t>
    </r>
    <rPh sb="9" eb="10">
      <t>トウ</t>
    </rPh>
    <phoneticPr fontId="2"/>
  </si>
  <si>
    <r>
      <t xml:space="preserve">06_従業員数
</t>
    </r>
    <r>
      <rPr>
        <sz val="9"/>
        <color theme="1"/>
        <rFont val="ＭＳ Ｐゴシック"/>
        <family val="3"/>
        <charset val="128"/>
      </rPr>
      <t>（人）
(半角数字)</t>
    </r>
    <rPh sb="9" eb="10">
      <t>にん</t>
    </rPh>
    <phoneticPr fontId="10" type="Hiragana"/>
  </si>
  <si>
    <r>
      <t>計画１年目(計画策定年度）</t>
    </r>
    <r>
      <rPr>
        <sz val="10.5"/>
        <color theme="1"/>
        <rFont val="ＭＳ Ｐゴシック"/>
        <family val="3"/>
        <charset val="128"/>
      </rPr>
      <t>実績</t>
    </r>
    <rPh sb="0" eb="2">
      <t>ケイカク</t>
    </rPh>
    <rPh sb="3" eb="5">
      <t>ネンメ</t>
    </rPh>
    <rPh sb="6" eb="8">
      <t>ケイカク</t>
    </rPh>
    <rPh sb="8" eb="10">
      <t>サクテイ</t>
    </rPh>
    <rPh sb="10" eb="12">
      <t>ネンド</t>
    </rPh>
    <rPh sb="13" eb="15">
      <t>ジッセキ</t>
    </rPh>
    <phoneticPr fontId="2"/>
  </si>
  <si>
    <r>
      <t>計画１年目</t>
    </r>
    <r>
      <rPr>
        <sz val="10.5"/>
        <color theme="1"/>
        <rFont val="ＭＳ Ｐゴシック"/>
        <family val="3"/>
        <charset val="128"/>
      </rPr>
      <t>実績
（計画策定年度実績）</t>
    </r>
    <rPh sb="0" eb="2">
      <t>ケイカク</t>
    </rPh>
    <rPh sb="3" eb="5">
      <t>ネンメ</t>
    </rPh>
    <rPh sb="5" eb="7">
      <t>ジッセキ</t>
    </rPh>
    <rPh sb="9" eb="11">
      <t>ケイカク</t>
    </rPh>
    <rPh sb="11" eb="13">
      <t>サクテイ</t>
    </rPh>
    <rPh sb="13" eb="15">
      <t>ネンド</t>
    </rPh>
    <phoneticPr fontId="2"/>
  </si>
  <si>
    <r>
      <t>24_四半期フォローアップ：計画４年目の第３</t>
    </r>
    <r>
      <rPr>
        <sz val="11"/>
        <color theme="1"/>
        <rFont val="ＭＳ Ｐゴシック"/>
        <family val="3"/>
        <charset val="128"/>
      </rPr>
      <t>四半期【中小企業者の取組】</t>
    </r>
  </si>
  <si>
    <r>
      <t xml:space="preserve">58_計画２年目実績：売上増加率
</t>
    </r>
    <r>
      <rPr>
        <sz val="9"/>
        <color theme="1"/>
        <rFont val="ＭＳ Ｐゴシック"/>
        <family val="3"/>
        <charset val="128"/>
      </rPr>
      <t>（％）
(半角数字)</t>
    </r>
  </si>
  <si>
    <r>
      <t xml:space="preserve">05_業種
</t>
    </r>
    <r>
      <rPr>
        <sz val="9"/>
        <color theme="1"/>
        <rFont val="ＭＳ Ｐゴシック"/>
        <family val="3"/>
        <charset val="128"/>
      </rPr>
      <t>（プルダウンリストから選択）</t>
    </r>
    <rPh sb="18" eb="20">
      <t>せんたく</t>
    </rPh>
    <phoneticPr fontId="10" type="Hiragana"/>
  </si>
  <si>
    <r>
      <t>31_四半期フォローアップ：計画１年目（計画策定年度）の第２</t>
    </r>
    <r>
      <rPr>
        <sz val="11"/>
        <color theme="1"/>
        <rFont val="ＭＳ Ｐゴシック"/>
        <family val="3"/>
        <charset val="128"/>
      </rPr>
      <t>四半期【金融機関からの評価等】</t>
    </r>
  </si>
  <si>
    <t>　 なお、保証協会に報告する際は、保証協会向け報告フォーマットと経済産業省向け報告フォーマットを別々のExcelファイルにする必要がありますのでご注意ください。</t>
    <rPh sb="5" eb="7">
      <t>ほしょう</t>
    </rPh>
    <rPh sb="7" eb="9">
      <t>きょうかい</t>
    </rPh>
    <rPh sb="10" eb="12">
      <t>ほうこく</t>
    </rPh>
    <rPh sb="14" eb="15">
      <t>さい</t>
    </rPh>
    <rPh sb="48" eb="50">
      <t>べつべつ</t>
    </rPh>
    <phoneticPr fontId="10" type="Hiragana"/>
  </si>
  <si>
    <r>
      <t>15_四半期フォローアップ：計画２年目の第２</t>
    </r>
    <r>
      <rPr>
        <sz val="11"/>
        <color theme="1"/>
        <rFont val="ＭＳ Ｐゴシック"/>
        <family val="3"/>
        <charset val="128"/>
      </rPr>
      <t>四半期【中小企業者の取組】</t>
    </r>
  </si>
  <si>
    <r>
      <t xml:space="preserve">77_計画４年目実績：自己資本比率
</t>
    </r>
    <r>
      <rPr>
        <sz val="9"/>
        <color theme="1"/>
        <rFont val="ＭＳ Ｐゴシック"/>
        <family val="3"/>
        <charset val="128"/>
      </rPr>
      <t>（％）
(半角数字)</t>
    </r>
  </si>
  <si>
    <r>
      <t xml:space="preserve">66_計画３年目実績：営業利益率
</t>
    </r>
    <r>
      <rPr>
        <sz val="9"/>
        <color theme="1"/>
        <rFont val="ＭＳ Ｐゴシック"/>
        <family val="3"/>
        <charset val="128"/>
      </rPr>
      <t>（％）
(半角数字)</t>
    </r>
  </si>
  <si>
    <t>年間総売上高（千円）</t>
    <rPh sb="0" eb="2">
      <t>ネンカン</t>
    </rPh>
    <rPh sb="2" eb="3">
      <t>ソウ</t>
    </rPh>
    <rPh sb="3" eb="5">
      <t>ウリアゲ</t>
    </rPh>
    <rPh sb="5" eb="6">
      <t>ダカ</t>
    </rPh>
    <rPh sb="7" eb="9">
      <t>センエン</t>
    </rPh>
    <phoneticPr fontId="2"/>
  </si>
  <si>
    <r>
      <t>※５：</t>
    </r>
    <r>
      <rPr>
        <sz val="10.5"/>
        <color theme="1"/>
        <rFont val="ＭＳ Ｐゴシック"/>
        <family val="3"/>
        <charset val="128"/>
      </rPr>
      <t>フォローアップ年度決算の営業利益率がコロナ前決算の営業利益率以上となった場合は○（特例条件該当）、未満となった場合は×（特例条件非該当）</t>
    </r>
    <rPh sb="10" eb="12">
      <t>ネンド</t>
    </rPh>
    <rPh sb="12" eb="14">
      <t>ケッサン</t>
    </rPh>
    <rPh sb="15" eb="17">
      <t>エイギョウ</t>
    </rPh>
    <rPh sb="17" eb="20">
      <t>リエキリツ</t>
    </rPh>
    <rPh sb="28" eb="30">
      <t>エイギョウ</t>
    </rPh>
    <rPh sb="30" eb="33">
      <t>リエキリツ</t>
    </rPh>
    <rPh sb="33" eb="35">
      <t>イジョウ</t>
    </rPh>
    <rPh sb="39" eb="41">
      <t>バアイ</t>
    </rPh>
    <rPh sb="44" eb="46">
      <t>トクレイ</t>
    </rPh>
    <rPh sb="46" eb="48">
      <t>ジョウケン</t>
    </rPh>
    <rPh sb="48" eb="50">
      <t>ガイトウ</t>
    </rPh>
    <rPh sb="52" eb="54">
      <t>ミマン</t>
    </rPh>
    <rPh sb="58" eb="60">
      <t>バアイ</t>
    </rPh>
    <rPh sb="63" eb="65">
      <t>トクレイ</t>
    </rPh>
    <rPh sb="65" eb="67">
      <t>ジョウケン</t>
    </rPh>
    <rPh sb="67" eb="70">
      <t>ヒガイトウ</t>
    </rPh>
    <phoneticPr fontId="2"/>
  </si>
  <si>
    <r>
      <t>特例条件の適否（営業利益率）</t>
    </r>
    <r>
      <rPr>
        <vertAlign val="superscript"/>
        <sz val="10.5"/>
        <color theme="1"/>
        <rFont val="ＭＳ Ｐゴシック"/>
        <family val="3"/>
        <charset val="128"/>
      </rPr>
      <t>※5</t>
    </r>
    <rPh sb="0" eb="2">
      <t>トクレイ</t>
    </rPh>
    <rPh sb="2" eb="4">
      <t>ジョウケン</t>
    </rPh>
    <rPh sb="5" eb="7">
      <t>テキヒ</t>
    </rPh>
    <rPh sb="8" eb="10">
      <t>エイギョウ</t>
    </rPh>
    <rPh sb="10" eb="13">
      <t>リエキリツ</t>
    </rPh>
    <phoneticPr fontId="2"/>
  </si>
  <si>
    <t>フォローアップ年度のいずれかの決算の年間総売上高がコロナ前決算の年間総売上高以上になったとき</t>
    <rPh sb="7" eb="9">
      <t>ネンド</t>
    </rPh>
    <rPh sb="15" eb="17">
      <t>ケッサン</t>
    </rPh>
    <rPh sb="18" eb="20">
      <t>ネンカン</t>
    </rPh>
    <rPh sb="20" eb="21">
      <t>ソウ</t>
    </rPh>
    <rPh sb="21" eb="24">
      <t>ウリアゲダカ</t>
    </rPh>
    <rPh sb="28" eb="29">
      <t>マエ</t>
    </rPh>
    <rPh sb="29" eb="31">
      <t>ケッサン</t>
    </rPh>
    <rPh sb="32" eb="34">
      <t>ネンカン</t>
    </rPh>
    <rPh sb="34" eb="35">
      <t>ソウ</t>
    </rPh>
    <rPh sb="35" eb="38">
      <t>ウリアゲダカ</t>
    </rPh>
    <rPh sb="38" eb="40">
      <t>イジョウ</t>
    </rPh>
    <phoneticPr fontId="2"/>
  </si>
  <si>
    <r>
      <t>115_計画３年目</t>
    </r>
    <r>
      <rPr>
        <sz val="11"/>
        <color theme="1"/>
        <rFont val="ＭＳ Ｐゴシック"/>
        <family val="3"/>
        <charset val="128"/>
      </rPr>
      <t xml:space="preserve">実績：営業利益率
</t>
    </r>
    <r>
      <rPr>
        <sz val="9"/>
        <color theme="1"/>
        <rFont val="ＭＳ Ｐゴシック"/>
        <family val="3"/>
        <charset val="128"/>
      </rPr>
      <t>（％）
(半角数字)</t>
    </r>
    <rPh sb="9" eb="11">
      <t>じっせき</t>
    </rPh>
    <phoneticPr fontId="10" type="Hiragana"/>
  </si>
  <si>
    <r>
      <t>12_四半期フォローアップ：計画１年目（計画策定年度）の第３</t>
    </r>
    <r>
      <rPr>
        <sz val="11"/>
        <color theme="1"/>
        <rFont val="ＭＳ Ｐゴシック"/>
        <family val="3"/>
        <charset val="128"/>
      </rPr>
      <t>四半期【中小企業者の取組】</t>
    </r>
  </si>
  <si>
    <r>
      <t>計画3年目</t>
    </r>
    <r>
      <rPr>
        <sz val="10.5"/>
        <color theme="1"/>
        <rFont val="ＭＳ Ｐゴシック"/>
        <family val="3"/>
        <charset val="128"/>
      </rPr>
      <t>実績</t>
    </r>
    <rPh sb="0" eb="2">
      <t>ケイカク</t>
    </rPh>
    <rPh sb="3" eb="5">
      <t>ネンメ</t>
    </rPh>
    <rPh sb="5" eb="7">
      <t>ジッセキ</t>
    </rPh>
    <phoneticPr fontId="2"/>
  </si>
  <si>
    <r>
      <t>09_</t>
    </r>
    <r>
      <rPr>
        <sz val="11"/>
        <color theme="1"/>
        <rFont val="ＭＳ Ｐゴシック"/>
        <family val="3"/>
        <charset val="128"/>
      </rPr>
      <t xml:space="preserve">本支店名
</t>
    </r>
    <r>
      <rPr>
        <sz val="9"/>
        <color theme="1"/>
        <rFont val="ＭＳ Ｐゴシック"/>
        <family val="3"/>
        <charset val="128"/>
      </rPr>
      <t>（記載例：○○支店）</t>
    </r>
    <rPh sb="3" eb="4">
      <t>ほん</t>
    </rPh>
    <rPh sb="10" eb="13">
      <t>きさいれい</t>
    </rPh>
    <rPh sb="16" eb="18">
      <t>してん</t>
    </rPh>
    <phoneticPr fontId="10" type="Hiragana"/>
  </si>
  <si>
    <r>
      <t xml:space="preserve">84_計画５年目実績：自己資本比率
</t>
    </r>
    <r>
      <rPr>
        <sz val="9"/>
        <color theme="1"/>
        <rFont val="ＭＳ Ｐゴシック"/>
        <family val="3"/>
        <charset val="128"/>
      </rPr>
      <t>（％）
(半角数字)</t>
    </r>
  </si>
  <si>
    <r>
      <t>計画4年目</t>
    </r>
    <r>
      <rPr>
        <sz val="10.5"/>
        <color theme="1"/>
        <rFont val="ＭＳ Ｐゴシック"/>
        <family val="3"/>
        <charset val="128"/>
      </rPr>
      <t>実績</t>
    </r>
    <rPh sb="0" eb="2">
      <t>ケイカク</t>
    </rPh>
    <rPh sb="3" eb="5">
      <t>ネンメ</t>
    </rPh>
    <rPh sb="5" eb="7">
      <t>ジッセキ</t>
    </rPh>
    <phoneticPr fontId="2"/>
  </si>
  <si>
    <r>
      <t>計画5年目</t>
    </r>
    <r>
      <rPr>
        <sz val="10.5"/>
        <color theme="1"/>
        <rFont val="ＭＳ Ｐゴシック"/>
        <family val="3"/>
        <charset val="128"/>
      </rPr>
      <t>実績</t>
    </r>
    <rPh sb="0" eb="2">
      <t>ケイカク</t>
    </rPh>
    <rPh sb="3" eb="5">
      <t>ネンメ</t>
    </rPh>
    <rPh sb="5" eb="7">
      <t>ジッセキ</t>
    </rPh>
    <phoneticPr fontId="2"/>
  </si>
  <si>
    <t>保証協会向け報告フォーマット</t>
    <rPh sb="0" eb="2">
      <t>ほしょう</t>
    </rPh>
    <rPh sb="2" eb="4">
      <t>きょうかい</t>
    </rPh>
    <rPh sb="4" eb="5">
      <t>む</t>
    </rPh>
    <rPh sb="6" eb="8">
      <t>ほうこく</t>
    </rPh>
    <phoneticPr fontId="10" type="Hiragana"/>
  </si>
  <si>
    <r>
      <t>特例条件の適否（売上高）</t>
    </r>
    <r>
      <rPr>
        <vertAlign val="superscript"/>
        <sz val="10.5"/>
        <color theme="1"/>
        <rFont val="ＭＳ Ｐゴシック"/>
        <family val="3"/>
        <charset val="128"/>
      </rPr>
      <t>※４</t>
    </r>
    <rPh sb="0" eb="2">
      <t>トクレイ</t>
    </rPh>
    <rPh sb="2" eb="4">
      <t>ジョウケン</t>
    </rPh>
    <rPh sb="5" eb="7">
      <t>テキヒ</t>
    </rPh>
    <rPh sb="8" eb="11">
      <t>ウリアゲダカ</t>
    </rPh>
    <phoneticPr fontId="2"/>
  </si>
  <si>
    <t>特例条件確認欄</t>
    <rPh sb="0" eb="2">
      <t>トクレイ</t>
    </rPh>
    <rPh sb="2" eb="4">
      <t>ジョウケン</t>
    </rPh>
    <rPh sb="4" eb="6">
      <t>カクニン</t>
    </rPh>
    <rPh sb="6" eb="7">
      <t>ラン</t>
    </rPh>
    <phoneticPr fontId="2"/>
  </si>
  <si>
    <r>
      <t xml:space="preserve">07_金融機関コード
</t>
    </r>
    <r>
      <rPr>
        <sz val="9"/>
        <color theme="1"/>
        <rFont val="ＭＳ Ｐゴシック"/>
        <family val="3"/>
        <charset val="128"/>
      </rPr>
      <t>(半角数字)</t>
    </r>
  </si>
  <si>
    <r>
      <t>13_四半期フォローアップ：計画１年目（計画策定年度）の第４</t>
    </r>
    <r>
      <rPr>
        <sz val="11"/>
        <color theme="1"/>
        <rFont val="ＭＳ Ｐゴシック"/>
        <family val="3"/>
        <charset val="128"/>
      </rPr>
      <t>四半期【中小企業者の取組】</t>
    </r>
  </si>
  <si>
    <r>
      <t>14_四半期フォローアップ：計画２年目の第１</t>
    </r>
    <r>
      <rPr>
        <sz val="11"/>
        <color theme="1"/>
        <rFont val="ＭＳ Ｐゴシック"/>
        <family val="3"/>
        <charset val="128"/>
      </rPr>
      <t>四半期【中小企業者の取組】</t>
    </r>
  </si>
  <si>
    <r>
      <t>16_四半期フォローアップ：計画２年目の第３</t>
    </r>
    <r>
      <rPr>
        <sz val="11"/>
        <color theme="1"/>
        <rFont val="ＭＳ Ｐゴシック"/>
        <family val="3"/>
        <charset val="128"/>
      </rPr>
      <t>四半期【中小企業者の取組】</t>
    </r>
  </si>
  <si>
    <r>
      <t>17_四半期フォローアップ：計画２年目の第４</t>
    </r>
    <r>
      <rPr>
        <sz val="11"/>
        <color theme="1"/>
        <rFont val="ＭＳ Ｐゴシック"/>
        <family val="3"/>
        <charset val="128"/>
      </rPr>
      <t>四半期【中小企業者の取組】</t>
    </r>
  </si>
  <si>
    <r>
      <t xml:space="preserve">71_計画４年目の決算期
</t>
    </r>
    <r>
      <rPr>
        <sz val="9"/>
        <color theme="1"/>
        <rFont val="ＭＳ Ｐゴシック"/>
        <family val="3"/>
        <charset val="128"/>
      </rPr>
      <t>(記載例：令和6年4月期）
（数字は半角）</t>
    </r>
    <rPh sb="29" eb="31">
      <t>すうじ</t>
    </rPh>
    <rPh sb="32" eb="34">
      <t>はんかく</t>
    </rPh>
    <phoneticPr fontId="10" type="Hiragana"/>
  </si>
  <si>
    <r>
      <t>19_四半期フォローアップ：計画３年目の第２</t>
    </r>
    <r>
      <rPr>
        <sz val="11"/>
        <color theme="1"/>
        <rFont val="ＭＳ Ｐゴシック"/>
        <family val="3"/>
        <charset val="128"/>
      </rPr>
      <t>四半期【中小企業者の取組】</t>
    </r>
  </si>
  <si>
    <r>
      <t>20_四半期フォローアップ：計画３年目の第３</t>
    </r>
    <r>
      <rPr>
        <sz val="11"/>
        <color theme="1"/>
        <rFont val="ＭＳ Ｐゴシック"/>
        <family val="3"/>
        <charset val="128"/>
      </rPr>
      <t>四半期【中小企業者の取組】</t>
    </r>
  </si>
  <si>
    <r>
      <t>22_四半期フォローアップ：計画４年目の第１</t>
    </r>
    <r>
      <rPr>
        <sz val="11"/>
        <color theme="1"/>
        <rFont val="ＭＳ Ｐゴシック"/>
        <family val="3"/>
        <charset val="128"/>
      </rPr>
      <t>四半期【中小企業者の取組】</t>
    </r>
  </si>
  <si>
    <r>
      <t>26_四半期フォローアップ：計画５年目の第１</t>
    </r>
    <r>
      <rPr>
        <sz val="11"/>
        <color theme="1"/>
        <rFont val="ＭＳ Ｐゴシック"/>
        <family val="3"/>
        <charset val="128"/>
      </rPr>
      <t>四半期【中小企業者の取組】</t>
    </r>
  </si>
  <si>
    <r>
      <t xml:space="preserve">72_計画４年目実績：売上増加率
</t>
    </r>
    <r>
      <rPr>
        <sz val="9"/>
        <color theme="1"/>
        <rFont val="ＭＳ Ｐゴシック"/>
        <family val="3"/>
        <charset val="128"/>
      </rPr>
      <t>（％）
(半角数字)</t>
    </r>
  </si>
  <si>
    <r>
      <t>28_四半期フォローアップ：計画５年目の第３</t>
    </r>
    <r>
      <rPr>
        <sz val="11"/>
        <color theme="1"/>
        <rFont val="ＭＳ Ｐゴシック"/>
        <family val="3"/>
        <charset val="128"/>
      </rPr>
      <t>四半期【中小企業者の取組】</t>
    </r>
  </si>
  <si>
    <r>
      <t>29_四半期フォローアップ：計画５年目の第４</t>
    </r>
    <r>
      <rPr>
        <sz val="11"/>
        <color theme="1"/>
        <rFont val="ＭＳ Ｐゴシック"/>
        <family val="3"/>
        <charset val="128"/>
      </rPr>
      <t>四半期【中小企業者の取組】</t>
    </r>
  </si>
  <si>
    <r>
      <t>33_四半期フォローアップ：計画１年目（計画策定年度）の第４</t>
    </r>
    <r>
      <rPr>
        <sz val="11"/>
        <color theme="1"/>
        <rFont val="ＭＳ Ｐゴシック"/>
        <family val="3"/>
        <charset val="128"/>
      </rPr>
      <t>四半期【金融機関からの評価等】</t>
    </r>
  </si>
  <si>
    <r>
      <t>35_四半期フォローアップ：計画２年目の第２</t>
    </r>
    <r>
      <rPr>
        <sz val="11"/>
        <color theme="1"/>
        <rFont val="ＭＳ Ｐゴシック"/>
        <family val="3"/>
        <charset val="128"/>
      </rPr>
      <t>四半期【金融機関からの評価等】</t>
    </r>
  </si>
  <si>
    <r>
      <t>36_四半期フォローアップ：計画２年目の第３</t>
    </r>
    <r>
      <rPr>
        <sz val="11"/>
        <color theme="1"/>
        <rFont val="ＭＳ Ｐゴシック"/>
        <family val="3"/>
        <charset val="128"/>
      </rPr>
      <t>四半期【金融機関からの評価等】</t>
    </r>
  </si>
  <si>
    <r>
      <t>37_四半期フォローアップ：計画２年目の第４</t>
    </r>
    <r>
      <rPr>
        <sz val="11"/>
        <color theme="1"/>
        <rFont val="ＭＳ Ｐゴシック"/>
        <family val="3"/>
        <charset val="128"/>
      </rPr>
      <t>四半期【金融機関からの評価等】</t>
    </r>
  </si>
  <si>
    <r>
      <t>38_四半期フォローアップ：計画３年目の第１</t>
    </r>
    <r>
      <rPr>
        <sz val="11"/>
        <color theme="1"/>
        <rFont val="ＭＳ Ｐゴシック"/>
        <family val="3"/>
        <charset val="128"/>
      </rPr>
      <t>四半期【金融機関からの評価等】</t>
    </r>
  </si>
  <si>
    <r>
      <t>39_四半期フォローアップ：計画３年目の第２</t>
    </r>
    <r>
      <rPr>
        <sz val="11"/>
        <color theme="1"/>
        <rFont val="ＭＳ Ｐゴシック"/>
        <family val="3"/>
        <charset val="128"/>
      </rPr>
      <t>四半期【金融機関からの評価等】</t>
    </r>
  </si>
  <si>
    <r>
      <t>40_四半期フォローアップ：計画３年目の第３</t>
    </r>
    <r>
      <rPr>
        <sz val="11"/>
        <color theme="1"/>
        <rFont val="ＭＳ Ｐゴシック"/>
        <family val="3"/>
        <charset val="128"/>
      </rPr>
      <t>四半期【金融機関からの評価等】</t>
    </r>
  </si>
  <si>
    <r>
      <t>41_四半期フォローアップ：計画３年目の第４</t>
    </r>
    <r>
      <rPr>
        <sz val="11"/>
        <color theme="1"/>
        <rFont val="ＭＳ Ｐゴシック"/>
        <family val="3"/>
        <charset val="128"/>
      </rPr>
      <t>四半期【金融機関からの評価等】</t>
    </r>
  </si>
  <si>
    <r>
      <t>43_四半期フォローアップ：計画４年目の第２</t>
    </r>
    <r>
      <rPr>
        <sz val="11"/>
        <color theme="1"/>
        <rFont val="ＭＳ Ｐゴシック"/>
        <family val="3"/>
        <charset val="128"/>
      </rPr>
      <t>四半期【金融機関からの評価等】</t>
    </r>
  </si>
  <si>
    <r>
      <t>44_四半期フォローアップ：計画４年目の第３</t>
    </r>
    <r>
      <rPr>
        <sz val="11"/>
        <color theme="1"/>
        <rFont val="ＭＳ Ｐゴシック"/>
        <family val="3"/>
        <charset val="128"/>
      </rPr>
      <t>四半期【金融機関からの評価等】</t>
    </r>
  </si>
  <si>
    <r>
      <t>46_四半期フォローアップ：計画５年目の第１</t>
    </r>
    <r>
      <rPr>
        <sz val="11"/>
        <color theme="1"/>
        <rFont val="ＭＳ Ｐゴシック"/>
        <family val="3"/>
        <charset val="128"/>
      </rPr>
      <t>四半期【金融機関からの評価等】</t>
    </r>
  </si>
  <si>
    <r>
      <t>47_四半期フォローアップ：計画５年目の第２</t>
    </r>
    <r>
      <rPr>
        <sz val="11"/>
        <color theme="1"/>
        <rFont val="ＭＳ Ｐゴシック"/>
        <family val="3"/>
        <charset val="128"/>
      </rPr>
      <t>四半期【金融機関からの評価等】</t>
    </r>
  </si>
  <si>
    <r>
      <t xml:space="preserve">59_計画２年目実績：営業利益率
</t>
    </r>
    <r>
      <rPr>
        <sz val="9"/>
        <color theme="1"/>
        <rFont val="ＭＳ Ｐゴシック"/>
        <family val="3"/>
        <charset val="128"/>
      </rPr>
      <t>（％）
(半角数字)</t>
    </r>
  </si>
  <si>
    <r>
      <t>48_四半期フォローアップ：計画５年目の第３</t>
    </r>
    <r>
      <rPr>
        <sz val="11"/>
        <color theme="1"/>
        <rFont val="ＭＳ Ｐゴシック"/>
        <family val="3"/>
        <charset val="128"/>
      </rPr>
      <t>四半期【金融機関からの評価等】</t>
    </r>
  </si>
  <si>
    <r>
      <t xml:space="preserve">87_コロナ前決算の売上高営業利益率（令和２年１月以前の決算のうち最新のもの）
</t>
    </r>
    <r>
      <rPr>
        <sz val="9"/>
        <color theme="1"/>
        <rFont val="ＭＳ Ｐゴシック"/>
        <family val="3"/>
        <charset val="128"/>
      </rPr>
      <t>（％）
(半角数字)</t>
    </r>
  </si>
  <si>
    <r>
      <t>49_四半期フォローアップ：計画５年目の第４</t>
    </r>
    <r>
      <rPr>
        <sz val="11"/>
        <color theme="1"/>
        <rFont val="ＭＳ Ｐゴシック"/>
        <family val="3"/>
        <charset val="128"/>
      </rPr>
      <t>四半期【金融機関からの評価等】</t>
    </r>
  </si>
  <si>
    <r>
      <t>51_計画１年目</t>
    </r>
    <r>
      <rPr>
        <sz val="11"/>
        <color theme="1"/>
        <rFont val="ＭＳ Ｐゴシック"/>
        <family val="3"/>
        <charset val="128"/>
      </rPr>
      <t xml:space="preserve">（計画策定年度）実績：売上増加率
（％）
</t>
    </r>
    <r>
      <rPr>
        <sz val="9"/>
        <color theme="1"/>
        <rFont val="ＭＳ Ｐゴシック"/>
        <family val="3"/>
        <charset val="128"/>
      </rPr>
      <t>(半角数字)</t>
    </r>
    <rPh sb="16" eb="18">
      <t>じっせき</t>
    </rPh>
    <phoneticPr fontId="10" type="Hiragana"/>
  </si>
  <si>
    <r>
      <t>56_計画１年目</t>
    </r>
    <r>
      <rPr>
        <sz val="11"/>
        <color theme="1"/>
        <rFont val="ＭＳ Ｐゴシック"/>
        <family val="3"/>
        <charset val="128"/>
      </rPr>
      <t xml:space="preserve">（計画策定年度）実績：自己資本比率
</t>
    </r>
    <r>
      <rPr>
        <sz val="9"/>
        <color theme="1"/>
        <rFont val="ＭＳ Ｐゴシック"/>
        <family val="3"/>
        <charset val="128"/>
      </rPr>
      <t>（％）
(半角数字)</t>
    </r>
    <rPh sb="16" eb="18">
      <t>じっせき</t>
    </rPh>
    <phoneticPr fontId="10" type="Hiragana"/>
  </si>
  <si>
    <r>
      <t xml:space="preserve">57_計画２年目の決算期
</t>
    </r>
    <r>
      <rPr>
        <sz val="9"/>
        <color theme="1"/>
        <rFont val="ＭＳ Ｐゴシック"/>
        <family val="3"/>
        <charset val="128"/>
      </rPr>
      <t>(記載例：令和4年4月期）
（数字は半角）</t>
    </r>
    <rPh sb="29" eb="31">
      <t>すうじ</t>
    </rPh>
    <rPh sb="32" eb="34">
      <t>はんかく</t>
    </rPh>
    <phoneticPr fontId="10" type="Hiragana"/>
  </si>
  <si>
    <r>
      <t xml:space="preserve">107_計画５年目実績：第４四半期の月平均売上高
</t>
    </r>
    <r>
      <rPr>
        <sz val="9"/>
        <color theme="1"/>
        <rFont val="ＭＳ Ｐゴシック"/>
        <family val="3"/>
        <charset val="128"/>
      </rPr>
      <t>（千円）
(半角数字)</t>
    </r>
  </si>
  <si>
    <r>
      <t xml:space="preserve">61_計画２年目実績：EBITDA有利子負債倍率
</t>
    </r>
    <r>
      <rPr>
        <sz val="9"/>
        <color theme="1"/>
        <rFont val="ＭＳ Ｐゴシック"/>
        <family val="3"/>
        <charset val="128"/>
      </rPr>
      <t>（倍）
(半角数字)</t>
    </r>
  </si>
  <si>
    <r>
      <t xml:space="preserve">62_計画２年目実績：営業運転資本回転期間
</t>
    </r>
    <r>
      <rPr>
        <sz val="9"/>
        <color theme="1"/>
        <rFont val="ＭＳ Ｐゴシック"/>
        <family val="3"/>
        <charset val="128"/>
      </rPr>
      <t>（か月）
(半角数字)</t>
    </r>
  </si>
  <si>
    <r>
      <t xml:space="preserve">63_計画２年目実績：自己資本比率
</t>
    </r>
    <r>
      <rPr>
        <sz val="9"/>
        <color theme="1"/>
        <rFont val="ＭＳ Ｐゴシック"/>
        <family val="3"/>
        <charset val="128"/>
      </rPr>
      <t>（％）
(半角数字)</t>
    </r>
  </si>
  <si>
    <r>
      <t xml:space="preserve">65_計画３年目実績：売上増加率
</t>
    </r>
    <r>
      <rPr>
        <sz val="9"/>
        <color theme="1"/>
        <rFont val="ＭＳ Ｐゴシック"/>
        <family val="3"/>
        <charset val="128"/>
      </rPr>
      <t>（％）
(半角数字)</t>
    </r>
  </si>
  <si>
    <r>
      <t xml:space="preserve">67_計画３年目実績：労働生産性
</t>
    </r>
    <r>
      <rPr>
        <sz val="9"/>
        <color theme="1"/>
        <rFont val="ＭＳ Ｐゴシック"/>
        <family val="3"/>
        <charset val="128"/>
      </rPr>
      <t>（千円）
(半角数字)</t>
    </r>
  </si>
  <si>
    <r>
      <t xml:space="preserve">68_計画３年目実績：EBITDA有利子負債倍率
</t>
    </r>
    <r>
      <rPr>
        <sz val="9"/>
        <color theme="1"/>
        <rFont val="ＭＳ Ｐゴシック"/>
        <family val="3"/>
        <charset val="128"/>
      </rPr>
      <t>（倍）
(半角数字)</t>
    </r>
  </si>
  <si>
    <r>
      <t xml:space="preserve">01_No（通し番号）
</t>
    </r>
    <r>
      <rPr>
        <sz val="9"/>
        <color theme="1"/>
        <rFont val="ＭＳ Ｐゴシック"/>
        <family val="3"/>
        <charset val="128"/>
      </rPr>
      <t>(半角数字)</t>
    </r>
    <rPh sb="6" eb="7">
      <t>とお</t>
    </rPh>
    <rPh sb="8" eb="10">
      <t>ばんごう</t>
    </rPh>
    <rPh sb="14" eb="16">
      <t>はんかく</t>
    </rPh>
    <rPh sb="16" eb="18">
      <t>すうじ</t>
    </rPh>
    <phoneticPr fontId="10" type="Hiragana"/>
  </si>
  <si>
    <r>
      <t>109_計画２年目</t>
    </r>
    <r>
      <rPr>
        <sz val="11"/>
        <color theme="1"/>
        <rFont val="ＭＳ Ｐゴシック"/>
        <family val="3"/>
        <charset val="128"/>
      </rPr>
      <t xml:space="preserve">実績：年間総売上高
</t>
    </r>
    <r>
      <rPr>
        <sz val="9"/>
        <color theme="1"/>
        <rFont val="ＭＳ Ｐゴシック"/>
        <family val="3"/>
        <charset val="128"/>
      </rPr>
      <t>（千円）
(半角数字)</t>
    </r>
    <rPh sb="9" eb="11">
      <t>じっせき</t>
    </rPh>
    <rPh sb="12" eb="14">
      <t>ねんかん</t>
    </rPh>
    <rPh sb="14" eb="15">
      <t>そう</t>
    </rPh>
    <phoneticPr fontId="10" type="Hiragana"/>
  </si>
  <si>
    <r>
      <t xml:space="preserve">70_計画３年目実績：自己資本比率
</t>
    </r>
    <r>
      <rPr>
        <sz val="9"/>
        <color theme="1"/>
        <rFont val="ＭＳ Ｐゴシック"/>
        <family val="3"/>
        <charset val="128"/>
      </rPr>
      <t>（％）
(半角数字)</t>
    </r>
  </si>
  <si>
    <r>
      <t xml:space="preserve">73_計画４年目実績：営業利益率
</t>
    </r>
    <r>
      <rPr>
        <sz val="9"/>
        <color theme="1"/>
        <rFont val="ＭＳ Ｐゴシック"/>
        <family val="3"/>
        <charset val="128"/>
      </rPr>
      <t>（％）
(半角数字)</t>
    </r>
  </si>
  <si>
    <r>
      <t xml:space="preserve">100_計画４年目実績：第１四半期の月平均売上高
</t>
    </r>
    <r>
      <rPr>
        <sz val="9"/>
        <color theme="1"/>
        <rFont val="ＭＳ Ｐゴシック"/>
        <family val="3"/>
        <charset val="128"/>
      </rPr>
      <t>（千円）
(半角数字)</t>
    </r>
  </si>
  <si>
    <r>
      <t xml:space="preserve">74_計画４年目実績：労働生産性
</t>
    </r>
    <r>
      <rPr>
        <sz val="9"/>
        <color theme="1"/>
        <rFont val="ＭＳ Ｐゴシック"/>
        <family val="3"/>
        <charset val="128"/>
      </rPr>
      <t>（千円）
(半角数字)</t>
    </r>
  </si>
  <si>
    <r>
      <t xml:space="preserve">78_計画５年目の決算期
</t>
    </r>
    <r>
      <rPr>
        <sz val="9"/>
        <color theme="1"/>
        <rFont val="ＭＳ Ｐゴシック"/>
        <family val="3"/>
        <charset val="128"/>
      </rPr>
      <t>(記載例：令和7年4月期）
（数字は半角）</t>
    </r>
    <rPh sb="29" eb="31">
      <t>すうじ</t>
    </rPh>
    <rPh sb="32" eb="34">
      <t>はんかく</t>
    </rPh>
    <phoneticPr fontId="10" type="Hiragana"/>
  </si>
  <si>
    <r>
      <t xml:space="preserve">79_計画５年目実績：売上増加率
</t>
    </r>
    <r>
      <rPr>
        <sz val="9"/>
        <color theme="1"/>
        <rFont val="ＭＳ Ｐゴシック"/>
        <family val="3"/>
        <charset val="128"/>
      </rPr>
      <t>（％）
(半角数字)</t>
    </r>
  </si>
  <si>
    <r>
      <t xml:space="preserve">80_計画５年目実績：営業利益率
</t>
    </r>
    <r>
      <rPr>
        <sz val="9"/>
        <color theme="1"/>
        <rFont val="ＭＳ Ｐゴシック"/>
        <family val="3"/>
        <charset val="128"/>
      </rPr>
      <t>（％）
(半角数字)</t>
    </r>
  </si>
  <si>
    <r>
      <t xml:space="preserve">81_計画５年目実績：労働生産性
</t>
    </r>
    <r>
      <rPr>
        <sz val="9"/>
        <color theme="1"/>
        <rFont val="ＭＳ Ｐゴシック"/>
        <family val="3"/>
        <charset val="128"/>
      </rPr>
      <t>（千円）
(半角数字)</t>
    </r>
  </si>
  <si>
    <r>
      <t xml:space="preserve">82_計画５年目実績：EBITDA有利子負債倍率
</t>
    </r>
    <r>
      <rPr>
        <sz val="9"/>
        <color theme="1"/>
        <rFont val="ＭＳ Ｐゴシック"/>
        <family val="3"/>
        <charset val="128"/>
      </rPr>
      <t>（倍）
(半角数字)</t>
    </r>
  </si>
  <si>
    <r>
      <t>110_計画３年目</t>
    </r>
    <r>
      <rPr>
        <sz val="11"/>
        <color theme="1"/>
        <rFont val="ＭＳ Ｐゴシック"/>
        <family val="3"/>
        <charset val="128"/>
      </rPr>
      <t xml:space="preserve">実績：年間総売上高
</t>
    </r>
    <r>
      <rPr>
        <sz val="9"/>
        <color theme="1"/>
        <rFont val="ＭＳ Ｐゴシック"/>
        <family val="3"/>
        <charset val="128"/>
      </rPr>
      <t>（千円）
(半角数字)</t>
    </r>
    <rPh sb="9" eb="11">
      <t>じっせき</t>
    </rPh>
    <rPh sb="12" eb="14">
      <t>ねんかん</t>
    </rPh>
    <rPh sb="14" eb="15">
      <t>そう</t>
    </rPh>
    <phoneticPr fontId="10" type="Hiragana"/>
  </si>
  <si>
    <r>
      <t>111_計画４年目</t>
    </r>
    <r>
      <rPr>
        <sz val="11"/>
        <color theme="1"/>
        <rFont val="ＭＳ Ｐゴシック"/>
        <family val="3"/>
        <charset val="128"/>
      </rPr>
      <t xml:space="preserve">実績：年間総売上高
</t>
    </r>
    <r>
      <rPr>
        <sz val="9"/>
        <color theme="1"/>
        <rFont val="ＭＳ Ｐゴシック"/>
        <family val="3"/>
        <charset val="128"/>
      </rPr>
      <t>（千円）
(半角数字)</t>
    </r>
    <rPh sb="9" eb="11">
      <t>じっせき</t>
    </rPh>
    <rPh sb="12" eb="14">
      <t>ねんかん</t>
    </rPh>
    <rPh sb="14" eb="15">
      <t>そう</t>
    </rPh>
    <phoneticPr fontId="10" type="Hiragana"/>
  </si>
  <si>
    <r>
      <t>117_計画５年目</t>
    </r>
    <r>
      <rPr>
        <sz val="11"/>
        <color theme="1"/>
        <rFont val="ＭＳ Ｐゴシック"/>
        <family val="3"/>
        <charset val="128"/>
      </rPr>
      <t xml:space="preserve">実績：営業利益率
</t>
    </r>
    <r>
      <rPr>
        <sz val="9"/>
        <color theme="1"/>
        <rFont val="ＭＳ Ｐゴシック"/>
        <family val="3"/>
        <charset val="128"/>
      </rPr>
      <t>（％）
(半角数字)</t>
    </r>
    <rPh sb="9" eb="11">
      <t>じっせき</t>
    </rPh>
    <phoneticPr fontId="10" type="Hiragana"/>
  </si>
  <si>
    <t>四半期の月平均売上高（千円）</t>
  </si>
  <si>
    <r>
      <t xml:space="preserve">99_計画３年目実績：第４四半期の月平均売上高
</t>
    </r>
    <r>
      <rPr>
        <sz val="9"/>
        <color theme="1"/>
        <rFont val="ＭＳ Ｐゴシック"/>
        <family val="3"/>
        <charset val="128"/>
      </rPr>
      <t>（千円）
(半角数字)</t>
    </r>
  </si>
  <si>
    <t>※３：「四半期の月平均売上高」の「申込前四半期の月平均売上高」比（四半期の月平均売上高÷申込前四半期の月平均売上高×100）</t>
    <rPh sb="17" eb="19">
      <t>モウシコミ</t>
    </rPh>
    <rPh sb="19" eb="20">
      <t>マエ</t>
    </rPh>
    <rPh sb="20" eb="23">
      <t>シハンキ</t>
    </rPh>
    <rPh sb="44" eb="46">
      <t>モウシコミ</t>
    </rPh>
    <rPh sb="46" eb="47">
      <t>マエ</t>
    </rPh>
    <rPh sb="47" eb="50">
      <t>シハンキ</t>
    </rPh>
    <phoneticPr fontId="2"/>
  </si>
  <si>
    <t>　 但し、経済産業省向け報告フォーマットを作成するために、「C列、D列及びJ～AW列」（水色の項目の列）を削除することは差し支えありません。</t>
    <rPh sb="31" eb="32">
      <t>れつ</t>
    </rPh>
    <rPh sb="34" eb="35">
      <t>れつ</t>
    </rPh>
    <rPh sb="35" eb="36">
      <t>およ</t>
    </rPh>
    <rPh sb="44" eb="45">
      <t>みず</t>
    </rPh>
    <phoneticPr fontId="10" type="Hiragana"/>
  </si>
  <si>
    <r>
      <t>次の①～③のいずれかの条件を満たしたときは、フォローアップを年１回（第４四半期終了後）とすることができる。１度条件を満たせば、後に</t>
    </r>
    <r>
      <rPr>
        <sz val="10.5"/>
        <color theme="1"/>
        <rFont val="ＭＳ Ｐゴシック"/>
        <family val="3"/>
        <charset val="128"/>
      </rPr>
      <t>条件を満たさなくなったとしても、フォローアップは年１回で差し支えない。</t>
    </r>
    <rPh sb="0" eb="1">
      <t>ツギ</t>
    </rPh>
    <rPh sb="11" eb="13">
      <t>ジョウケン</t>
    </rPh>
    <rPh sb="14" eb="15">
      <t>ミ</t>
    </rPh>
    <rPh sb="30" eb="31">
      <t>ネン</t>
    </rPh>
    <rPh sb="32" eb="33">
      <t>カイ</t>
    </rPh>
    <rPh sb="34" eb="35">
      <t>ダイ</t>
    </rPh>
    <rPh sb="36" eb="39">
      <t>シハンキ</t>
    </rPh>
    <rPh sb="39" eb="41">
      <t>シュウリョウ</t>
    </rPh>
    <rPh sb="41" eb="42">
      <t>ゴ</t>
    </rPh>
    <rPh sb="54" eb="55">
      <t>ド</t>
    </rPh>
    <rPh sb="55" eb="57">
      <t>ジョウケン</t>
    </rPh>
    <rPh sb="58" eb="59">
      <t>ミ</t>
    </rPh>
    <rPh sb="63" eb="64">
      <t>ノチ</t>
    </rPh>
    <rPh sb="65" eb="67">
      <t>ジョウケン</t>
    </rPh>
    <rPh sb="68" eb="69">
      <t>ミ</t>
    </rPh>
    <rPh sb="89" eb="90">
      <t>ネン</t>
    </rPh>
    <rPh sb="91" eb="92">
      <t>カイ</t>
    </rPh>
    <rPh sb="93" eb="94">
      <t>サ</t>
    </rPh>
    <rPh sb="95" eb="96">
      <t>ツカ</t>
    </rPh>
    <phoneticPr fontId="2"/>
  </si>
  <si>
    <t>※１：保証申込日の属する月を除く最近３か月の月平均売上高</t>
  </si>
  <si>
    <r>
      <t xml:space="preserve">83_計画５年目実績：営業運転資本回転期間
</t>
    </r>
    <r>
      <rPr>
        <sz val="9"/>
        <color theme="1"/>
        <rFont val="ＭＳ Ｐゴシック"/>
        <family val="3"/>
        <charset val="128"/>
      </rPr>
      <t>（か月）
(半角数字)</t>
    </r>
  </si>
  <si>
    <r>
      <t xml:space="preserve">69_計画３年目実績：営業運転資本回転期間
</t>
    </r>
    <r>
      <rPr>
        <sz val="9"/>
        <color theme="1"/>
        <rFont val="ＭＳ Ｐゴシック"/>
        <family val="3"/>
        <charset val="128"/>
      </rPr>
      <t>（か月）
(半角数字)</t>
    </r>
  </si>
  <si>
    <r>
      <t xml:space="preserve">55_計画１年目（計画策定年度）実績：営業運転資本回転期間
</t>
    </r>
    <r>
      <rPr>
        <sz val="9"/>
        <color theme="1"/>
        <rFont val="ＭＳ Ｐゴシック"/>
        <family val="3"/>
        <charset val="128"/>
      </rPr>
      <t>（か月）
(半角数字)</t>
    </r>
  </si>
  <si>
    <r>
      <t xml:space="preserve">88_計画１年目（計画策定年度）実績：第１四半期の月平均売上高
</t>
    </r>
    <r>
      <rPr>
        <sz val="9"/>
        <color theme="1"/>
        <rFont val="ＭＳ Ｐゴシック"/>
        <family val="3"/>
        <charset val="128"/>
      </rPr>
      <t>（千円）
(半角数字)</t>
    </r>
  </si>
  <si>
    <r>
      <t xml:space="preserve">89_計画１年目（計画策定年度）実績：第２四半期の月平均売上高
</t>
    </r>
    <r>
      <rPr>
        <sz val="9"/>
        <color theme="1"/>
        <rFont val="ＭＳ Ｐゴシック"/>
        <family val="3"/>
        <charset val="128"/>
      </rPr>
      <t>（千円）
(半角数字)</t>
    </r>
  </si>
  <si>
    <r>
      <t xml:space="preserve">90_計画１年目（計画策定年度）実績：第３四半期の月平均売上高
</t>
    </r>
    <r>
      <rPr>
        <sz val="9"/>
        <color theme="1"/>
        <rFont val="ＭＳ Ｐゴシック"/>
        <family val="3"/>
        <charset val="128"/>
      </rPr>
      <t>（千円）
(半角数字)</t>
    </r>
  </si>
  <si>
    <r>
      <t xml:space="preserve">93_計画２年目実績：第２四半期の月平均売上高
</t>
    </r>
    <r>
      <rPr>
        <sz val="9"/>
        <color theme="1"/>
        <rFont val="ＭＳ Ｐゴシック"/>
        <family val="3"/>
        <charset val="128"/>
      </rPr>
      <t>（千円）
(半角数字)</t>
    </r>
  </si>
  <si>
    <r>
      <t xml:space="preserve">94_計画２年目実績：第３四半期の月平均売上高
</t>
    </r>
    <r>
      <rPr>
        <sz val="9"/>
        <color theme="1"/>
        <rFont val="ＭＳ Ｐゴシック"/>
        <family val="3"/>
        <charset val="128"/>
      </rPr>
      <t>（千円）
(半角数字)</t>
    </r>
  </si>
  <si>
    <r>
      <t xml:space="preserve">95_計画２年目実績：第４四半期の月平均売上高
</t>
    </r>
    <r>
      <rPr>
        <sz val="9"/>
        <color theme="1"/>
        <rFont val="ＭＳ Ｐゴシック"/>
        <family val="3"/>
        <charset val="128"/>
      </rPr>
      <t>（千円）
(半角数字)</t>
    </r>
  </si>
  <si>
    <r>
      <t xml:space="preserve">103_計画４年目実績：第４四半期の月平均売上高
</t>
    </r>
    <r>
      <rPr>
        <sz val="9"/>
        <color theme="1"/>
        <rFont val="ＭＳ Ｐゴシック"/>
        <family val="3"/>
        <charset val="128"/>
      </rPr>
      <t>（千円）
(半角数字)</t>
    </r>
  </si>
  <si>
    <r>
      <t xml:space="preserve">96_計画３年目実績：第１四半期の月平均売上高
</t>
    </r>
    <r>
      <rPr>
        <sz val="9"/>
        <color theme="1"/>
        <rFont val="ＭＳ Ｐゴシック"/>
        <family val="3"/>
        <charset val="128"/>
      </rPr>
      <t>（千円）
(半角数字)</t>
    </r>
  </si>
  <si>
    <r>
      <t xml:space="preserve">97_計画３年目実績：第２四半期の月平均売上高
</t>
    </r>
    <r>
      <rPr>
        <sz val="9"/>
        <color theme="1"/>
        <rFont val="ＭＳ Ｐゴシック"/>
        <family val="3"/>
        <charset val="128"/>
      </rPr>
      <t>（千円）
(半角数字)</t>
    </r>
  </si>
  <si>
    <r>
      <t xml:space="preserve">98_計画３年目実績：第３四半期の月平均売上高
</t>
    </r>
    <r>
      <rPr>
        <sz val="9"/>
        <color theme="1"/>
        <rFont val="ＭＳ Ｐゴシック"/>
        <family val="3"/>
        <charset val="128"/>
      </rPr>
      <t>（千円）
(半角数字)</t>
    </r>
  </si>
  <si>
    <r>
      <t xml:space="preserve">105_計画５年目実績：第２四半期の月平均売上高
</t>
    </r>
    <r>
      <rPr>
        <sz val="9"/>
        <color theme="1"/>
        <rFont val="ＭＳ Ｐゴシック"/>
        <family val="3"/>
        <charset val="128"/>
      </rPr>
      <t>（千円）
(半角数字)</t>
    </r>
  </si>
  <si>
    <t>※列の挿入・削除は行わないでください。</t>
    <rPh sb="3" eb="5">
      <t>そうにゅう</t>
    </rPh>
    <phoneticPr fontId="10" type="Hiragana"/>
  </si>
  <si>
    <r>
      <t>申込前３か月の月平均売上高（千円）</t>
    </r>
    <r>
      <rPr>
        <vertAlign val="superscript"/>
        <sz val="10"/>
        <color theme="1"/>
        <rFont val="ＭＳ Ｐゴシック"/>
        <family val="3"/>
        <charset val="128"/>
      </rPr>
      <t>※１</t>
    </r>
    <rPh sb="0" eb="2">
      <t>モウシコミ</t>
    </rPh>
    <rPh sb="2" eb="3">
      <t>マエ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</si>
</sst>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
  </numFmts>
  <fonts count="27" x14ac:knownFonts="1">
    <font>
      <sz val="11"/>
      <color theme="1"/>
      <name val="ＭＳ Ｐゴシック"/>
      <family val="3"/>
      <scheme val="minor"/>
    </font>
    <font>
      <sz val="11"/>
      <color theme="1"/>
      <name val="ＭＳ Ｐゴシック"/>
      <family val="3"/>
      <scheme val="minor"/>
    </font>
    <font>
      <sz val="6"/>
      <name val="ＭＳ Ｐゴシック"/>
      <family val="3"/>
    </font>
    <font>
      <sz val="10.5"/>
      <color theme="1"/>
      <name val="ＭＳ Ｐゴシック"/>
      <family val="3"/>
      <scheme val="minor"/>
    </font>
    <font>
      <sz val="14"/>
      <color theme="1"/>
      <name val="ＭＳ Ｐゴシック"/>
      <family val="3"/>
      <scheme val="minor"/>
    </font>
    <font>
      <sz val="10.5"/>
      <color rgb="FFFF0000"/>
      <name val="ＭＳ Ｐゴシック"/>
      <family val="3"/>
      <scheme val="minor"/>
    </font>
    <font>
      <vertAlign val="superscript"/>
      <sz val="10.5"/>
      <color rgb="FFFF0000"/>
      <name val="ＭＳ Ｐゴシック"/>
      <family val="3"/>
      <scheme val="minor"/>
    </font>
    <font>
      <sz val="16"/>
      <color theme="1"/>
      <name val="ＭＳ Ｐゴシック"/>
      <family val="3"/>
      <scheme val="minor"/>
    </font>
    <font>
      <sz val="12"/>
      <color theme="1"/>
      <name val="ＭＳ Ｐゴシック"/>
      <family val="3"/>
      <scheme val="minor"/>
    </font>
    <font>
      <sz val="12"/>
      <color rgb="FFFF0000"/>
      <name val="ＭＳ Ｐゴシック"/>
      <family val="3"/>
      <scheme val="minor"/>
    </font>
    <font>
      <sz val="6"/>
      <name val="ＭＳ ゴシック"/>
      <family val="3"/>
    </font>
    <font>
      <sz val="10.5"/>
      <name val="ＭＳ Ｐゴシック"/>
      <family val="3"/>
      <scheme val="minor"/>
    </font>
    <font>
      <sz val="10.5"/>
      <color rgb="FF1600FF"/>
      <name val="ＭＳ Ｐゴシック"/>
      <family val="3"/>
      <scheme val="minor"/>
    </font>
    <font>
      <sz val="11"/>
      <color rgb="FF1600FF"/>
      <name val="ＭＳ Ｐゴシック"/>
      <family val="3"/>
      <scheme val="minor"/>
    </font>
    <font>
      <b/>
      <sz val="10.5"/>
      <color rgb="FF1600FF"/>
      <name val="ＭＳ Ｐゴシック"/>
      <family val="3"/>
      <scheme val="minor"/>
    </font>
    <font>
      <sz val="11"/>
      <color theme="1"/>
      <name val="ＭＳ Ｐゴシック"/>
      <family val="3"/>
      <charset val="128"/>
    </font>
    <font>
      <sz val="14"/>
      <color rgb="FFFF0000"/>
      <name val="ＭＳ Ｐゴシック"/>
      <family val="3"/>
      <charset val="128"/>
    </font>
    <font>
      <sz val="9"/>
      <color theme="1"/>
      <name val="ＭＳ Ｐゴシック"/>
      <family val="3"/>
      <charset val="128"/>
    </font>
    <font>
      <vertAlign val="superscript"/>
      <sz val="10.5"/>
      <color theme="1"/>
      <name val="ＭＳ Ｐゴシック"/>
      <family val="3"/>
      <charset val="128"/>
    </font>
    <font>
      <sz val="10.5"/>
      <color theme="1"/>
      <name val="ＭＳ Ｐゴシック"/>
      <family val="3"/>
      <charset val="128"/>
    </font>
    <font>
      <sz val="10.5"/>
      <color rgb="FFFF0000"/>
      <name val="ＭＳ Ｐゴシック"/>
      <family val="3"/>
      <charset val="128"/>
    </font>
    <font>
      <sz val="14"/>
      <color theme="1"/>
      <name val="ＭＳ Ｐゴシック"/>
      <family val="3"/>
      <charset val="128"/>
    </font>
    <font>
      <vertAlign val="superscript"/>
      <sz val="10.5"/>
      <color rgb="FFFF0000"/>
      <name val="ＭＳ Ｐゴシック"/>
      <family val="3"/>
      <charset val="128"/>
    </font>
    <font>
      <sz val="12"/>
      <color rgb="FFFF0000"/>
      <name val="ＭＳ Ｐゴシック"/>
      <family val="3"/>
      <charset val="128"/>
    </font>
    <font>
      <sz val="16"/>
      <color rgb="FFFF0000"/>
      <name val="ＭＳ Ｐゴシック"/>
      <family val="3"/>
      <charset val="128"/>
    </font>
    <font>
      <sz val="10.5"/>
      <name val="ＭＳ Ｐゴシック"/>
      <family val="3"/>
      <charset val="128"/>
    </font>
    <font>
      <vertAlign val="superscript"/>
      <sz val="10"/>
      <color theme="1"/>
      <name val="ＭＳ Ｐ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tint="-0.13998840296639911"/>
        <bgColor indexed="64"/>
      </patternFill>
    </fill>
    <fill>
      <patternFill patternType="solid">
        <fgColor rgb="FF90D7F0"/>
        <bgColor indexed="64"/>
      </patternFill>
    </fill>
    <fill>
      <patternFill patternType="solid">
        <fgColor rgb="FFFFFFBE"/>
        <bgColor indexed="64"/>
      </patternFill>
    </fill>
  </fills>
  <borders count="55">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thin">
        <color indexed="64"/>
      </top>
      <bottom/>
      <diagonal/>
    </border>
    <border>
      <left/>
      <right/>
      <top style="medium">
        <color indexed="64"/>
      </top>
      <bottom/>
      <diagonal/>
    </border>
    <border>
      <left/>
      <right/>
      <top style="medium">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1"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306">
    <xf numFmtId="0" fontId="0" fillId="0" borderId="0" xfId="0">
      <alignment vertical="center"/>
    </xf>
    <xf numFmtId="176" fontId="3" fillId="0" borderId="0" xfId="1" applyNumberFormat="1" applyFont="1" applyAlignment="1">
      <alignment vertical="center"/>
    </xf>
    <xf numFmtId="176" fontId="3" fillId="0" borderId="0" xfId="1" applyNumberFormat="1" applyFont="1" applyAlignment="1">
      <alignment horizontal="left" vertical="center"/>
    </xf>
    <xf numFmtId="176" fontId="3" fillId="0" borderId="0" xfId="1" applyNumberFormat="1" applyFont="1" applyAlignment="1">
      <alignment horizontal="center" vertical="center" textRotation="255"/>
    </xf>
    <xf numFmtId="176" fontId="3" fillId="0" borderId="8" xfId="1" applyNumberFormat="1" applyFont="1" applyBorder="1" applyAlignment="1">
      <alignment horizontal="left" vertical="center"/>
    </xf>
    <xf numFmtId="176" fontId="3" fillId="0" borderId="0" xfId="1" applyNumberFormat="1" applyFont="1" applyAlignment="1">
      <alignment horizontal="center" vertical="top"/>
    </xf>
    <xf numFmtId="176" fontId="3" fillId="0" borderId="0" xfId="1" applyNumberFormat="1" applyFont="1" applyAlignment="1">
      <alignment vertical="top" wrapText="1"/>
    </xf>
    <xf numFmtId="176" fontId="3" fillId="0" borderId="8" xfId="1" applyNumberFormat="1" applyFont="1" applyBorder="1" applyAlignment="1">
      <alignment vertical="center"/>
    </xf>
    <xf numFmtId="176" fontId="3" fillId="0" borderId="0" xfId="1" applyNumberFormat="1" applyFont="1" applyAlignment="1">
      <alignment horizontal="right" vertical="center"/>
    </xf>
    <xf numFmtId="176" fontId="3" fillId="0" borderId="8" xfId="1" applyNumberFormat="1" applyFont="1" applyBorder="1" applyAlignment="1">
      <alignment horizontal="center" vertical="center"/>
    </xf>
    <xf numFmtId="176" fontId="0" fillId="0" borderId="0" xfId="1" applyNumberFormat="1" applyFont="1" applyAlignment="1">
      <alignment vertical="center"/>
    </xf>
    <xf numFmtId="176" fontId="6" fillId="0" borderId="0" xfId="1" applyNumberFormat="1" applyFont="1" applyAlignment="1">
      <alignment vertical="center"/>
    </xf>
    <xf numFmtId="176" fontId="3" fillId="0" borderId="12" xfId="1" applyNumberFormat="1" applyFont="1" applyBorder="1" applyAlignment="1">
      <alignment vertical="center"/>
    </xf>
    <xf numFmtId="176" fontId="3" fillId="0" borderId="13" xfId="1" applyNumberFormat="1" applyFont="1" applyBorder="1" applyAlignment="1">
      <alignment vertical="center"/>
    </xf>
    <xf numFmtId="176" fontId="1" fillId="0" borderId="0" xfId="1" applyNumberFormat="1" applyAlignment="1">
      <alignment vertical="center"/>
    </xf>
    <xf numFmtId="176" fontId="1" fillId="0" borderId="8" xfId="1" applyNumberFormat="1" applyBorder="1" applyAlignment="1">
      <alignment vertical="center"/>
    </xf>
    <xf numFmtId="176" fontId="1" fillId="0" borderId="8" xfId="1" applyNumberFormat="1" applyBorder="1" applyAlignment="1">
      <alignment horizontal="left" vertical="center"/>
    </xf>
    <xf numFmtId="176" fontId="1" fillId="0" borderId="8" xfId="1" applyNumberFormat="1" applyBorder="1" applyAlignment="1">
      <alignment horizontal="center" vertical="center"/>
    </xf>
    <xf numFmtId="176" fontId="0" fillId="0" borderId="0" xfId="0" applyNumberFormat="1" applyProtection="1">
      <alignment vertical="center"/>
      <protection locked="0"/>
    </xf>
    <xf numFmtId="0" fontId="0" fillId="0" borderId="0" xfId="0" applyProtection="1">
      <alignment vertical="center"/>
      <protection locked="0"/>
    </xf>
    <xf numFmtId="49" fontId="0" fillId="0" borderId="0" xfId="0" applyNumberFormat="1" applyAlignment="1" applyProtection="1">
      <alignment horizontal="right" vertical="center"/>
      <protection locked="0"/>
    </xf>
    <xf numFmtId="176" fontId="0" fillId="0" borderId="0" xfId="0" applyNumberFormat="1" applyAlignment="1" applyProtection="1">
      <alignment horizontal="right" vertical="center"/>
      <protection locked="0"/>
    </xf>
    <xf numFmtId="0" fontId="0" fillId="0" borderId="0" xfId="0" applyAlignment="1" applyProtection="1">
      <alignment vertical="top"/>
      <protection locked="0"/>
    </xf>
    <xf numFmtId="177" fontId="0" fillId="0" borderId="0" xfId="0" applyNumberFormat="1" applyProtection="1">
      <alignment vertical="center"/>
      <protection locked="0"/>
    </xf>
    <xf numFmtId="176" fontId="7" fillId="0" borderId="0" xfId="0" applyNumberFormat="1" applyFont="1" applyAlignment="1">
      <alignment horizontal="left" vertical="center"/>
    </xf>
    <xf numFmtId="176" fontId="0" fillId="0" borderId="0" xfId="0" applyNumberFormat="1" applyAlignment="1">
      <alignment horizontal="left" vertical="center"/>
    </xf>
    <xf numFmtId="176" fontId="0" fillId="3" borderId="5" xfId="0" applyNumberFormat="1" applyFill="1" applyBorder="1" applyAlignment="1">
      <alignment vertical="top" wrapText="1"/>
    </xf>
    <xf numFmtId="176" fontId="0" fillId="0" borderId="5" xfId="0" applyNumberFormat="1" applyBorder="1" applyProtection="1">
      <alignment vertical="center"/>
      <protection locked="0"/>
    </xf>
    <xf numFmtId="0" fontId="0" fillId="3" borderId="5" xfId="0" applyFill="1" applyBorder="1" applyAlignment="1">
      <alignment vertical="top" wrapText="1"/>
    </xf>
    <xf numFmtId="0" fontId="0" fillId="0" borderId="5" xfId="0" applyBorder="1" applyProtection="1">
      <alignment vertical="center"/>
      <protection locked="0"/>
    </xf>
    <xf numFmtId="49" fontId="0" fillId="6" borderId="5" xfId="0" applyNumberFormat="1" applyFill="1" applyBorder="1" applyAlignment="1" applyProtection="1">
      <alignment horizontal="left" vertical="top" wrapText="1"/>
      <protection locked="0"/>
    </xf>
    <xf numFmtId="49" fontId="0" fillId="0" borderId="5" xfId="0" applyNumberFormat="1" applyBorder="1" applyAlignment="1" applyProtection="1">
      <alignment horizontal="right" vertical="center"/>
      <protection locked="0"/>
    </xf>
    <xf numFmtId="0" fontId="0" fillId="6" borderId="5" xfId="0" applyFill="1" applyBorder="1" applyAlignment="1" applyProtection="1">
      <alignment vertical="top" wrapText="1"/>
      <protection locked="0"/>
    </xf>
    <xf numFmtId="176" fontId="0" fillId="0" borderId="0" xfId="0" applyNumberFormat="1" applyAlignment="1">
      <alignment horizontal="right" vertical="center"/>
    </xf>
    <xf numFmtId="176" fontId="0" fillId="3" borderId="5" xfId="0" applyNumberFormat="1" applyFill="1" applyBorder="1" applyAlignment="1">
      <alignment horizontal="left" vertical="top" wrapText="1"/>
    </xf>
    <xf numFmtId="176" fontId="0" fillId="0" borderId="5" xfId="0" applyNumberFormat="1" applyBorder="1" applyAlignment="1" applyProtection="1">
      <alignment horizontal="right" vertical="center"/>
      <protection locked="0"/>
    </xf>
    <xf numFmtId="49" fontId="0" fillId="0" borderId="0" xfId="0" applyNumberFormat="1" applyAlignment="1">
      <alignment horizontal="right" vertical="center"/>
    </xf>
    <xf numFmtId="49" fontId="0" fillId="3" borderId="5" xfId="0" applyNumberFormat="1" applyFill="1" applyBorder="1" applyAlignment="1">
      <alignment horizontal="left" vertical="top" wrapText="1"/>
    </xf>
    <xf numFmtId="49" fontId="0" fillId="0" borderId="5" xfId="0" applyNumberFormat="1" applyBorder="1" applyAlignment="1" applyProtection="1">
      <alignment horizontal="right" vertical="top"/>
      <protection locked="0"/>
    </xf>
    <xf numFmtId="0" fontId="0" fillId="0" borderId="5" xfId="0" applyBorder="1" applyAlignment="1" applyProtection="1">
      <alignment vertical="top"/>
      <protection locked="0"/>
    </xf>
    <xf numFmtId="177" fontId="0" fillId="0" borderId="0" xfId="0" applyNumberFormat="1">
      <alignment vertical="center"/>
    </xf>
    <xf numFmtId="177" fontId="0" fillId="3" borderId="5" xfId="0" applyNumberFormat="1" applyFill="1" applyBorder="1" applyAlignment="1">
      <alignment vertical="top" wrapText="1"/>
    </xf>
    <xf numFmtId="177" fontId="0" fillId="0" borderId="5" xfId="0" applyNumberFormat="1" applyBorder="1" applyProtection="1">
      <alignment vertical="center"/>
      <protection locked="0"/>
    </xf>
    <xf numFmtId="176" fontId="0" fillId="0" borderId="0" xfId="0" applyNumberFormat="1">
      <alignment vertical="center"/>
    </xf>
    <xf numFmtId="176" fontId="4" fillId="0" borderId="0" xfId="1" applyNumberFormat="1" applyFont="1" applyAlignment="1">
      <alignment horizontal="center" vertical="center"/>
    </xf>
    <xf numFmtId="176" fontId="4" fillId="0" borderId="0" xfId="1" applyNumberFormat="1" applyFont="1" applyAlignment="1">
      <alignment vertical="center"/>
    </xf>
    <xf numFmtId="176" fontId="11" fillId="0" borderId="0" xfId="1" applyNumberFormat="1" applyFont="1" applyAlignment="1">
      <alignment vertical="center"/>
    </xf>
    <xf numFmtId="176" fontId="8" fillId="0" borderId="0" xfId="1" applyNumberFormat="1" applyFont="1" applyAlignment="1">
      <alignment horizontal="left" vertical="center"/>
    </xf>
    <xf numFmtId="176" fontId="8" fillId="0" borderId="0" xfId="1" applyNumberFormat="1" applyFont="1" applyAlignment="1">
      <alignment vertical="center"/>
    </xf>
    <xf numFmtId="176" fontId="13" fillId="0" borderId="0" xfId="1" applyNumberFormat="1" applyFont="1" applyAlignment="1">
      <alignment vertical="center"/>
    </xf>
    <xf numFmtId="176" fontId="14" fillId="0" borderId="0" xfId="1" applyNumberFormat="1" applyFont="1" applyAlignment="1">
      <alignment vertical="center"/>
    </xf>
    <xf numFmtId="176" fontId="11" fillId="0" borderId="7" xfId="1" applyNumberFormat="1" applyFont="1" applyBorder="1" applyAlignment="1">
      <alignment vertical="center"/>
    </xf>
    <xf numFmtId="176" fontId="12" fillId="0" borderId="7" xfId="1" applyNumberFormat="1" applyFont="1" applyBorder="1" applyAlignment="1">
      <alignment vertical="center"/>
    </xf>
    <xf numFmtId="176" fontId="3" fillId="0" borderId="0" xfId="1" applyNumberFormat="1" applyFont="1" applyAlignment="1">
      <alignment horizontal="center" vertical="center"/>
    </xf>
    <xf numFmtId="176" fontId="3" fillId="0" borderId="2" xfId="1" applyNumberFormat="1" applyFont="1" applyBorder="1" applyAlignment="1">
      <alignment horizontal="left" vertical="top"/>
    </xf>
    <xf numFmtId="176" fontId="3" fillId="0" borderId="7" xfId="1" applyNumberFormat="1" applyFont="1" applyBorder="1" applyAlignment="1">
      <alignment horizontal="left" vertical="top"/>
    </xf>
    <xf numFmtId="176" fontId="3" fillId="0" borderId="11" xfId="1" applyNumberFormat="1" applyFont="1" applyBorder="1" applyAlignment="1">
      <alignment horizontal="left" vertical="top"/>
    </xf>
    <xf numFmtId="176" fontId="3" fillId="0" borderId="3" xfId="1" applyNumberFormat="1" applyFont="1" applyBorder="1" applyAlignment="1">
      <alignment horizontal="left" vertical="top"/>
    </xf>
    <xf numFmtId="176" fontId="3" fillId="0" borderId="0" xfId="1" applyNumberFormat="1" applyFont="1" applyAlignment="1">
      <alignment horizontal="left" vertical="top"/>
    </xf>
    <xf numFmtId="176" fontId="3" fillId="0" borderId="12" xfId="1" applyNumberFormat="1" applyFont="1" applyBorder="1" applyAlignment="1">
      <alignment horizontal="left" vertical="top"/>
    </xf>
    <xf numFmtId="176" fontId="3" fillId="0" borderId="4" xfId="1" applyNumberFormat="1" applyFont="1" applyBorder="1" applyAlignment="1">
      <alignment horizontal="left" vertical="top"/>
    </xf>
    <xf numFmtId="176" fontId="3" fillId="0" borderId="8" xfId="1" applyNumberFormat="1" applyFont="1" applyBorder="1" applyAlignment="1">
      <alignment horizontal="left" vertical="top"/>
    </xf>
    <xf numFmtId="176" fontId="3" fillId="0" borderId="13" xfId="1" applyNumberFormat="1" applyFont="1" applyBorder="1" applyAlignment="1">
      <alignment horizontal="left" vertical="top"/>
    </xf>
    <xf numFmtId="176" fontId="3" fillId="2" borderId="5" xfId="1" applyNumberFormat="1" applyFont="1" applyFill="1" applyBorder="1" applyAlignment="1">
      <alignment horizontal="center" vertical="center" textRotation="255"/>
    </xf>
    <xf numFmtId="9" fontId="3" fillId="3" borderId="15" xfId="2" applyFont="1" applyFill="1" applyBorder="1" applyAlignment="1">
      <alignment horizontal="center" vertical="center"/>
    </xf>
    <xf numFmtId="9" fontId="3" fillId="3" borderId="5" xfId="2" applyFont="1" applyFill="1" applyBorder="1" applyAlignment="1">
      <alignment horizontal="center" vertical="center"/>
    </xf>
    <xf numFmtId="176" fontId="3" fillId="3" borderId="17" xfId="1" applyNumberFormat="1" applyFont="1" applyFill="1" applyBorder="1" applyAlignment="1">
      <alignment horizontal="center" vertical="center"/>
    </xf>
    <xf numFmtId="176" fontId="3" fillId="3" borderId="20" xfId="1" applyNumberFormat="1" applyFont="1" applyFill="1" applyBorder="1" applyAlignment="1">
      <alignment horizontal="center" vertical="center"/>
    </xf>
    <xf numFmtId="176" fontId="3" fillId="3" borderId="5" xfId="1" applyNumberFormat="1" applyFont="1" applyFill="1" applyBorder="1" applyAlignment="1">
      <alignment horizontal="center" vertical="center"/>
    </xf>
    <xf numFmtId="176" fontId="3" fillId="3" borderId="1" xfId="1" applyNumberFormat="1" applyFont="1" applyFill="1" applyBorder="1" applyAlignment="1">
      <alignment horizontal="center" vertical="center"/>
    </xf>
    <xf numFmtId="176" fontId="3" fillId="0" borderId="5" xfId="1" applyNumberFormat="1" applyFont="1" applyBorder="1" applyAlignment="1">
      <alignment horizontal="center" vertical="center"/>
    </xf>
    <xf numFmtId="176" fontId="3" fillId="0" borderId="1" xfId="1" applyNumberFormat="1" applyFont="1" applyBorder="1" applyAlignment="1">
      <alignment horizontal="center" vertical="center"/>
    </xf>
    <xf numFmtId="176" fontId="3" fillId="0" borderId="14" xfId="1" applyNumberFormat="1" applyFont="1" applyBorder="1" applyAlignment="1">
      <alignment horizontal="center" vertical="center"/>
    </xf>
    <xf numFmtId="176" fontId="3" fillId="0" borderId="16" xfId="1" applyNumberFormat="1" applyFont="1" applyBorder="1" applyAlignment="1">
      <alignment horizontal="center" vertical="center"/>
    </xf>
    <xf numFmtId="176" fontId="3" fillId="0" borderId="18" xfId="1" applyNumberFormat="1" applyFont="1" applyBorder="1" applyAlignment="1">
      <alignment horizontal="center" vertical="center"/>
    </xf>
    <xf numFmtId="176" fontId="3" fillId="0" borderId="15" xfId="1" applyNumberFormat="1" applyFont="1" applyBorder="1" applyAlignment="1">
      <alignment horizontal="center" vertical="center"/>
    </xf>
    <xf numFmtId="176" fontId="3" fillId="0" borderId="19" xfId="1" applyNumberFormat="1" applyFont="1" applyBorder="1" applyAlignment="1">
      <alignment horizontal="center" vertical="center"/>
    </xf>
    <xf numFmtId="176" fontId="3" fillId="0" borderId="0" xfId="1" applyNumberFormat="1" applyFont="1" applyAlignment="1">
      <alignment horizontal="left" vertical="center"/>
    </xf>
    <xf numFmtId="176" fontId="3" fillId="2" borderId="5" xfId="1" applyNumberFormat="1" applyFont="1" applyFill="1" applyBorder="1" applyAlignment="1">
      <alignment horizontal="center" vertical="center"/>
    </xf>
    <xf numFmtId="176" fontId="3" fillId="2" borderId="5" xfId="1" applyNumberFormat="1" applyFont="1" applyFill="1" applyBorder="1" applyAlignment="1">
      <alignment horizontal="left" vertical="center"/>
    </xf>
    <xf numFmtId="176" fontId="3" fillId="2" borderId="1" xfId="1" applyNumberFormat="1" applyFont="1" applyFill="1" applyBorder="1" applyAlignment="1">
      <alignment horizontal="center" vertical="center"/>
    </xf>
    <xf numFmtId="176" fontId="3" fillId="2" borderId="6" xfId="1" applyNumberFormat="1" applyFont="1" applyFill="1" applyBorder="1" applyAlignment="1">
      <alignment horizontal="center" vertical="center"/>
    </xf>
    <xf numFmtId="176" fontId="3" fillId="2" borderId="10" xfId="1" applyNumberFormat="1" applyFont="1" applyFill="1" applyBorder="1" applyAlignment="1">
      <alignment horizontal="center" vertical="center"/>
    </xf>
    <xf numFmtId="176" fontId="3" fillId="2" borderId="1" xfId="1" applyNumberFormat="1" applyFont="1" applyFill="1" applyBorder="1" applyAlignment="1">
      <alignment horizontal="center" vertical="top"/>
    </xf>
    <xf numFmtId="176" fontId="3" fillId="2" borderId="6" xfId="1" applyNumberFormat="1" applyFont="1" applyFill="1" applyBorder="1" applyAlignment="1">
      <alignment horizontal="center" vertical="top"/>
    </xf>
    <xf numFmtId="176" fontId="3" fillId="2" borderId="10" xfId="1" applyNumberFormat="1" applyFont="1" applyFill="1" applyBorder="1" applyAlignment="1">
      <alignment horizontal="center" vertical="top"/>
    </xf>
    <xf numFmtId="176" fontId="3" fillId="0" borderId="9" xfId="1" applyNumberFormat="1" applyFont="1" applyBorder="1" applyAlignment="1">
      <alignment horizontal="left" vertical="center"/>
    </xf>
    <xf numFmtId="176" fontId="3" fillId="0" borderId="3" xfId="1" applyNumberFormat="1" applyFont="1" applyBorder="1" applyAlignment="1">
      <alignment horizontal="left" vertical="center"/>
    </xf>
    <xf numFmtId="176" fontId="3" fillId="0" borderId="12" xfId="1" applyNumberFormat="1" applyFont="1" applyBorder="1" applyAlignment="1">
      <alignment horizontal="left" vertical="center"/>
    </xf>
    <xf numFmtId="176" fontId="3" fillId="0" borderId="4" xfId="1" applyNumberFormat="1" applyFont="1" applyBorder="1" applyAlignment="1">
      <alignment horizontal="left" vertical="center"/>
    </xf>
    <xf numFmtId="176" fontId="3" fillId="0" borderId="8" xfId="1" applyNumberFormat="1" applyFont="1" applyBorder="1" applyAlignment="1">
      <alignment horizontal="left" vertical="center"/>
    </xf>
    <xf numFmtId="176" fontId="3" fillId="0" borderId="13" xfId="1" applyNumberFormat="1" applyFont="1" applyBorder="1" applyAlignment="1">
      <alignment horizontal="left" vertical="center"/>
    </xf>
    <xf numFmtId="176" fontId="3" fillId="0" borderId="1" xfId="1" applyNumberFormat="1" applyFont="1" applyBorder="1" applyAlignment="1">
      <alignment horizontal="left" vertical="center"/>
    </xf>
    <xf numFmtId="176" fontId="3" fillId="0" borderId="6" xfId="1" applyNumberFormat="1" applyFont="1" applyBorder="1" applyAlignment="1">
      <alignment horizontal="left" vertical="center"/>
    </xf>
    <xf numFmtId="176" fontId="3" fillId="0" borderId="10" xfId="1" applyNumberFormat="1" applyFont="1" applyBorder="1" applyAlignment="1">
      <alignment horizontal="left" vertical="center"/>
    </xf>
    <xf numFmtId="176" fontId="4" fillId="0" borderId="0" xfId="1" applyNumberFormat="1" applyFont="1" applyAlignment="1">
      <alignment horizontal="center" vertical="center"/>
    </xf>
    <xf numFmtId="176" fontId="3" fillId="0" borderId="8" xfId="1" applyNumberFormat="1" applyFont="1" applyBorder="1" applyAlignment="1">
      <alignment horizontal="center" vertical="center"/>
    </xf>
    <xf numFmtId="176" fontId="3" fillId="0" borderId="2" xfId="1" applyNumberFormat="1" applyFont="1" applyBorder="1" applyAlignment="1">
      <alignment horizontal="left" vertical="center"/>
    </xf>
    <xf numFmtId="176" fontId="3" fillId="0" borderId="7" xfId="1" applyNumberFormat="1" applyFont="1" applyBorder="1" applyAlignment="1">
      <alignment horizontal="left" vertical="center"/>
    </xf>
    <xf numFmtId="176" fontId="3" fillId="0" borderId="11" xfId="1" applyNumberFormat="1" applyFont="1" applyBorder="1" applyAlignment="1">
      <alignment horizontal="left" vertical="center"/>
    </xf>
    <xf numFmtId="176" fontId="5" fillId="0" borderId="8" xfId="1" applyNumberFormat="1" applyFont="1" applyBorder="1" applyAlignment="1">
      <alignment horizontal="center" vertical="center" shrinkToFit="1"/>
    </xf>
    <xf numFmtId="176" fontId="5" fillId="0" borderId="13" xfId="1" applyNumberFormat="1" applyFont="1" applyBorder="1" applyAlignment="1">
      <alignment horizontal="center" vertical="center" shrinkToFit="1"/>
    </xf>
    <xf numFmtId="176" fontId="5" fillId="0" borderId="5" xfId="1" applyNumberFormat="1" applyFont="1" applyBorder="1" applyAlignment="1">
      <alignment horizontal="center" vertical="center" shrinkToFit="1"/>
    </xf>
    <xf numFmtId="176" fontId="5" fillId="3" borderId="5" xfId="1" applyNumberFormat="1" applyFont="1" applyFill="1" applyBorder="1" applyAlignment="1">
      <alignment horizontal="center" vertical="center"/>
    </xf>
    <xf numFmtId="176" fontId="3" fillId="5" borderId="5" xfId="1" applyNumberFormat="1" applyFont="1" applyFill="1" applyBorder="1" applyAlignment="1">
      <alignment horizontal="center" vertical="center"/>
    </xf>
    <xf numFmtId="176" fontId="5" fillId="0" borderId="1" xfId="1" applyNumberFormat="1" applyFont="1" applyBorder="1" applyAlignment="1">
      <alignment horizontal="center" vertical="center"/>
    </xf>
    <xf numFmtId="176" fontId="5" fillId="0" borderId="6" xfId="1" applyNumberFormat="1" applyFont="1" applyBorder="1" applyAlignment="1">
      <alignment horizontal="center" vertical="center"/>
    </xf>
    <xf numFmtId="176" fontId="5" fillId="0" borderId="10" xfId="1" applyNumberFormat="1" applyFont="1" applyBorder="1" applyAlignment="1">
      <alignment horizontal="center" vertical="center"/>
    </xf>
    <xf numFmtId="176" fontId="3" fillId="0" borderId="5" xfId="1" applyNumberFormat="1" applyFont="1" applyBorder="1" applyAlignment="1">
      <alignment horizontal="center" vertical="center" shrinkToFit="1"/>
    </xf>
    <xf numFmtId="176" fontId="3" fillId="0" borderId="6" xfId="1" applyNumberFormat="1" applyFont="1" applyBorder="1" applyAlignment="1">
      <alignment horizontal="right" vertical="center"/>
    </xf>
    <xf numFmtId="176" fontId="3" fillId="0" borderId="10" xfId="1" applyNumberFormat="1" applyFont="1" applyBorder="1" applyAlignment="1">
      <alignment horizontal="right" vertical="center"/>
    </xf>
    <xf numFmtId="176" fontId="5" fillId="2" borderId="1" xfId="1" applyNumberFormat="1" applyFont="1" applyFill="1" applyBorder="1" applyAlignment="1">
      <alignment horizontal="center" vertical="center"/>
    </xf>
    <xf numFmtId="176" fontId="5" fillId="2" borderId="6" xfId="1" applyNumberFormat="1" applyFont="1" applyFill="1" applyBorder="1" applyAlignment="1">
      <alignment horizontal="center" vertical="center"/>
    </xf>
    <xf numFmtId="176" fontId="5" fillId="2" borderId="10" xfId="1" applyNumberFormat="1" applyFont="1" applyFill="1" applyBorder="1" applyAlignment="1">
      <alignment horizontal="center" vertical="center"/>
    </xf>
    <xf numFmtId="176" fontId="5" fillId="2" borderId="1" xfId="1" applyNumberFormat="1" applyFont="1" applyFill="1" applyBorder="1" applyAlignment="1">
      <alignment horizontal="center" vertical="top"/>
    </xf>
    <xf numFmtId="176" fontId="5" fillId="2" borderId="6" xfId="1" applyNumberFormat="1" applyFont="1" applyFill="1" applyBorder="1" applyAlignment="1">
      <alignment horizontal="center" vertical="top"/>
    </xf>
    <xf numFmtId="176" fontId="5" fillId="2" borderId="10" xfId="1" applyNumberFormat="1" applyFont="1" applyFill="1" applyBorder="1" applyAlignment="1">
      <alignment horizontal="center" vertical="top"/>
    </xf>
    <xf numFmtId="176" fontId="5" fillId="4" borderId="1" xfId="1" applyNumberFormat="1" applyFont="1" applyFill="1" applyBorder="1" applyAlignment="1">
      <alignment horizontal="center" vertical="center"/>
    </xf>
    <xf numFmtId="176" fontId="5" fillId="4" borderId="6" xfId="1" applyNumberFormat="1" applyFont="1" applyFill="1" applyBorder="1" applyAlignment="1">
      <alignment horizontal="center" vertical="center"/>
    </xf>
    <xf numFmtId="176" fontId="3" fillId="2" borderId="9" xfId="1" applyNumberFormat="1" applyFont="1" applyFill="1" applyBorder="1" applyAlignment="1">
      <alignment horizontal="center" vertical="center"/>
    </xf>
    <xf numFmtId="176" fontId="3" fillId="2" borderId="21" xfId="1" applyNumberFormat="1" applyFont="1" applyFill="1" applyBorder="1" applyAlignment="1">
      <alignment horizontal="center" vertical="center"/>
    </xf>
    <xf numFmtId="176" fontId="8" fillId="0" borderId="2" xfId="1" applyNumberFormat="1" applyFont="1" applyBorder="1" applyAlignment="1">
      <alignment horizontal="left" vertical="top"/>
    </xf>
    <xf numFmtId="176" fontId="8" fillId="0" borderId="7" xfId="1" applyNumberFormat="1" applyFont="1" applyBorder="1" applyAlignment="1">
      <alignment horizontal="left" vertical="top"/>
    </xf>
    <xf numFmtId="176" fontId="8" fillId="0" borderId="11" xfId="1" applyNumberFormat="1" applyFont="1" applyBorder="1" applyAlignment="1">
      <alignment horizontal="left" vertical="top"/>
    </xf>
    <xf numFmtId="176" fontId="8" fillId="0" borderId="3" xfId="1" applyNumberFormat="1" applyFont="1" applyBorder="1" applyAlignment="1">
      <alignment horizontal="left" vertical="top"/>
    </xf>
    <xf numFmtId="176" fontId="8" fillId="0" borderId="0" xfId="1" applyNumberFormat="1" applyFont="1" applyAlignment="1">
      <alignment horizontal="left" vertical="top"/>
    </xf>
    <xf numFmtId="176" fontId="8" fillId="0" borderId="12" xfId="1" applyNumberFormat="1" applyFont="1" applyBorder="1" applyAlignment="1">
      <alignment horizontal="left" vertical="top"/>
    </xf>
    <xf numFmtId="176" fontId="8" fillId="0" borderId="4" xfId="1" applyNumberFormat="1" applyFont="1" applyBorder="1" applyAlignment="1">
      <alignment horizontal="left" vertical="top"/>
    </xf>
    <xf numFmtId="176" fontId="8" fillId="0" borderId="8" xfId="1" applyNumberFormat="1" applyFont="1" applyBorder="1" applyAlignment="1">
      <alignment horizontal="left" vertical="top"/>
    </xf>
    <xf numFmtId="176" fontId="8" fillId="0" borderId="13" xfId="1" applyNumberFormat="1" applyFont="1" applyBorder="1" applyAlignment="1">
      <alignment horizontal="left" vertical="top"/>
    </xf>
    <xf numFmtId="176" fontId="1" fillId="2" borderId="5" xfId="1" applyNumberFormat="1" applyFill="1" applyBorder="1" applyAlignment="1">
      <alignment horizontal="center" vertical="center" textRotation="255"/>
    </xf>
    <xf numFmtId="176" fontId="1" fillId="2" borderId="5" xfId="1" applyNumberFormat="1" applyFill="1" applyBorder="1" applyAlignment="1">
      <alignment horizontal="left" vertical="center"/>
    </xf>
    <xf numFmtId="176" fontId="9" fillId="2" borderId="1" xfId="1" applyNumberFormat="1" applyFont="1" applyFill="1" applyBorder="1" applyAlignment="1">
      <alignment horizontal="center" vertical="center"/>
    </xf>
    <xf numFmtId="176" fontId="9" fillId="2" borderId="6" xfId="1" applyNumberFormat="1" applyFont="1" applyFill="1" applyBorder="1" applyAlignment="1">
      <alignment horizontal="center" vertical="center"/>
    </xf>
    <xf numFmtId="176" fontId="9" fillId="2" borderId="10" xfId="1" applyNumberFormat="1" applyFont="1" applyFill="1" applyBorder="1" applyAlignment="1">
      <alignment horizontal="center" vertical="center"/>
    </xf>
    <xf numFmtId="176" fontId="9" fillId="2" borderId="1" xfId="1" applyNumberFormat="1" applyFont="1" applyFill="1" applyBorder="1" applyAlignment="1">
      <alignment horizontal="center" vertical="top"/>
    </xf>
    <xf numFmtId="176" fontId="9" fillId="2" borderId="6" xfId="1" applyNumberFormat="1" applyFont="1" applyFill="1" applyBorder="1" applyAlignment="1">
      <alignment horizontal="center" vertical="top"/>
    </xf>
    <xf numFmtId="176" fontId="9" fillId="2" borderId="10" xfId="1" applyNumberFormat="1" applyFont="1" applyFill="1" applyBorder="1" applyAlignment="1">
      <alignment horizontal="center" vertical="top"/>
    </xf>
    <xf numFmtId="176" fontId="9" fillId="4" borderId="1" xfId="1" applyNumberFormat="1" applyFont="1" applyFill="1" applyBorder="1" applyAlignment="1">
      <alignment horizontal="center" vertical="center"/>
    </xf>
    <xf numFmtId="176" fontId="9" fillId="4" borderId="6" xfId="1" applyNumberFormat="1" applyFont="1" applyFill="1" applyBorder="1" applyAlignment="1">
      <alignment horizontal="center" vertical="center"/>
    </xf>
    <xf numFmtId="176" fontId="8" fillId="0" borderId="6" xfId="1" applyNumberFormat="1" applyFont="1" applyBorder="1" applyAlignment="1">
      <alignment horizontal="right" vertical="center"/>
    </xf>
    <xf numFmtId="176" fontId="8" fillId="0" borderId="10" xfId="1" applyNumberFormat="1" applyFont="1" applyBorder="1" applyAlignment="1">
      <alignment horizontal="right" vertical="center"/>
    </xf>
    <xf numFmtId="176" fontId="8" fillId="2" borderId="1" xfId="1" applyNumberFormat="1" applyFont="1" applyFill="1" applyBorder="1" applyAlignment="1">
      <alignment horizontal="center" vertical="center"/>
    </xf>
    <xf numFmtId="176" fontId="8" fillId="2" borderId="6" xfId="1" applyNumberFormat="1" applyFont="1" applyFill="1" applyBorder="1" applyAlignment="1">
      <alignment horizontal="center" vertical="center"/>
    </xf>
    <xf numFmtId="176" fontId="8" fillId="2" borderId="10" xfId="1" applyNumberFormat="1" applyFont="1" applyFill="1" applyBorder="1" applyAlignment="1">
      <alignment horizontal="center" vertical="center"/>
    </xf>
    <xf numFmtId="176" fontId="8" fillId="0" borderId="3" xfId="1" applyNumberFormat="1" applyFont="1" applyBorder="1" applyAlignment="1">
      <alignment horizontal="left" vertical="center"/>
    </xf>
    <xf numFmtId="176" fontId="8" fillId="0" borderId="0" xfId="1" applyNumberFormat="1" applyFont="1" applyAlignment="1">
      <alignment horizontal="left" vertical="center"/>
    </xf>
    <xf numFmtId="176" fontId="8" fillId="0" borderId="12" xfId="1" applyNumberFormat="1" applyFont="1" applyBorder="1" applyAlignment="1">
      <alignment horizontal="left" vertical="center"/>
    </xf>
    <xf numFmtId="176" fontId="8" fillId="0" borderId="4" xfId="1" applyNumberFormat="1" applyFont="1" applyBorder="1" applyAlignment="1">
      <alignment horizontal="left" vertical="center"/>
    </xf>
    <xf numFmtId="176" fontId="8" fillId="0" borderId="8" xfId="1" applyNumberFormat="1" applyFont="1" applyBorder="1" applyAlignment="1">
      <alignment horizontal="left" vertical="center"/>
    </xf>
    <xf numFmtId="176" fontId="8" fillId="0" borderId="13" xfId="1" applyNumberFormat="1" applyFont="1" applyBorder="1" applyAlignment="1">
      <alignment horizontal="left" vertical="center"/>
    </xf>
    <xf numFmtId="176" fontId="8" fillId="0" borderId="1" xfId="1" applyNumberFormat="1" applyFont="1" applyBorder="1" applyAlignment="1">
      <alignment horizontal="left" vertical="center"/>
    </xf>
    <xf numFmtId="176" fontId="8" fillId="0" borderId="6" xfId="1" applyNumberFormat="1" applyFont="1" applyBorder="1" applyAlignment="1">
      <alignment horizontal="left" vertical="center"/>
    </xf>
    <xf numFmtId="176" fontId="8" fillId="0" borderId="10" xfId="1" applyNumberFormat="1" applyFont="1" applyBorder="1" applyAlignment="1">
      <alignment horizontal="left" vertical="center"/>
    </xf>
    <xf numFmtId="176" fontId="7" fillId="0" borderId="0" xfId="1" applyNumberFormat="1" applyFont="1" applyAlignment="1">
      <alignment horizontal="center" vertical="center"/>
    </xf>
    <xf numFmtId="176" fontId="1" fillId="0" borderId="8" xfId="1" applyNumberFormat="1" applyBorder="1" applyAlignment="1">
      <alignment horizontal="center" vertical="center"/>
    </xf>
    <xf numFmtId="176" fontId="8" fillId="0" borderId="2" xfId="1" applyNumberFormat="1" applyFont="1" applyBorder="1" applyAlignment="1">
      <alignment horizontal="left" vertical="center"/>
    </xf>
    <xf numFmtId="176" fontId="8" fillId="0" borderId="7" xfId="1" applyNumberFormat="1" applyFont="1" applyBorder="1" applyAlignment="1">
      <alignment horizontal="left" vertical="center"/>
    </xf>
    <xf numFmtId="176" fontId="8" fillId="0" borderId="11" xfId="1" applyNumberFormat="1" applyFont="1" applyBorder="1" applyAlignment="1">
      <alignment horizontal="left" vertical="center"/>
    </xf>
    <xf numFmtId="176" fontId="3" fillId="5" borderId="22" xfId="1" applyNumberFormat="1" applyFont="1" applyFill="1" applyBorder="1" applyAlignment="1">
      <alignment horizontal="center" vertical="center" wrapText="1"/>
    </xf>
    <xf numFmtId="176" fontId="3" fillId="5" borderId="31" xfId="1" applyNumberFormat="1" applyFont="1" applyFill="1" applyBorder="1" applyAlignment="1">
      <alignment horizontal="center" vertical="center" wrapText="1"/>
    </xf>
    <xf numFmtId="176" fontId="3" fillId="5" borderId="40" xfId="1" applyNumberFormat="1" applyFont="1" applyFill="1" applyBorder="1" applyAlignment="1">
      <alignment horizontal="center" vertical="center" wrapText="1"/>
    </xf>
    <xf numFmtId="176" fontId="3" fillId="5" borderId="23" xfId="1" applyNumberFormat="1" applyFont="1" applyFill="1" applyBorder="1" applyAlignment="1">
      <alignment horizontal="center" vertical="center" wrapText="1"/>
    </xf>
    <xf numFmtId="176" fontId="3" fillId="5" borderId="8" xfId="1" applyNumberFormat="1" applyFont="1" applyFill="1" applyBorder="1" applyAlignment="1">
      <alignment horizontal="center" vertical="center" wrapText="1"/>
    </xf>
    <xf numFmtId="176" fontId="3" fillId="5" borderId="41" xfId="1" applyNumberFormat="1" applyFont="1" applyFill="1" applyBorder="1" applyAlignment="1">
      <alignment horizontal="center" vertical="center" wrapText="1"/>
    </xf>
    <xf numFmtId="176" fontId="3" fillId="5" borderId="31" xfId="1" applyNumberFormat="1" applyFont="1" applyFill="1" applyBorder="1" applyAlignment="1">
      <alignment horizontal="center" vertical="center"/>
    </xf>
    <xf numFmtId="176" fontId="3" fillId="5" borderId="8" xfId="1" applyNumberFormat="1" applyFont="1" applyFill="1" applyBorder="1" applyAlignment="1">
      <alignment horizontal="center" vertical="center"/>
    </xf>
    <xf numFmtId="176" fontId="3" fillId="5" borderId="22" xfId="1" applyNumberFormat="1" applyFont="1" applyFill="1" applyBorder="1" applyAlignment="1">
      <alignment horizontal="center" vertical="center"/>
    </xf>
    <xf numFmtId="176" fontId="3" fillId="5" borderId="40" xfId="1" applyNumberFormat="1" applyFont="1" applyFill="1" applyBorder="1" applyAlignment="1">
      <alignment horizontal="center" vertical="center"/>
    </xf>
    <xf numFmtId="176" fontId="3" fillId="5" borderId="23" xfId="1" applyNumberFormat="1" applyFont="1" applyFill="1" applyBorder="1" applyAlignment="1">
      <alignment horizontal="center" vertical="center"/>
    </xf>
    <xf numFmtId="176" fontId="3" fillId="5" borderId="41" xfId="1" applyNumberFormat="1" applyFont="1" applyFill="1" applyBorder="1" applyAlignment="1">
      <alignment horizontal="center" vertical="center"/>
    </xf>
    <xf numFmtId="176" fontId="3" fillId="5" borderId="24" xfId="1" applyNumberFormat="1" applyFont="1" applyFill="1" applyBorder="1" applyAlignment="1">
      <alignment horizontal="center" vertical="center" textRotation="255"/>
    </xf>
    <xf numFmtId="176" fontId="3" fillId="5" borderId="24" xfId="1" applyNumberFormat="1" applyFont="1" applyFill="1" applyBorder="1" applyAlignment="1">
      <alignment horizontal="center" vertical="center" textRotation="255" shrinkToFit="1"/>
    </xf>
    <xf numFmtId="176" fontId="3" fillId="5" borderId="25" xfId="1" applyNumberFormat="1" applyFont="1" applyFill="1" applyBorder="1" applyAlignment="1">
      <alignment horizontal="center" vertical="center" textRotation="255" shrinkToFit="1"/>
    </xf>
    <xf numFmtId="176" fontId="12" fillId="0" borderId="0" xfId="1" applyNumberFormat="1" applyFont="1" applyAlignment="1">
      <alignment horizontal="left" vertical="top" wrapText="1"/>
    </xf>
    <xf numFmtId="176" fontId="12" fillId="0" borderId="8" xfId="1" applyNumberFormat="1" applyFont="1" applyBorder="1" applyAlignment="1">
      <alignment horizontal="left" vertical="top" wrapText="1"/>
    </xf>
    <xf numFmtId="176" fontId="12" fillId="0" borderId="29" xfId="1" applyNumberFormat="1" applyFont="1" applyBorder="1" applyAlignment="1">
      <alignment horizontal="left" vertical="top" wrapText="1"/>
    </xf>
    <xf numFmtId="176" fontId="12" fillId="0" borderId="45" xfId="1" applyNumberFormat="1" applyFont="1" applyBorder="1" applyAlignment="1">
      <alignment horizontal="left" vertical="top" wrapText="1"/>
    </xf>
    <xf numFmtId="176" fontId="12" fillId="0" borderId="23" xfId="1" applyNumberFormat="1" applyFont="1" applyBorder="1" applyAlignment="1">
      <alignment horizontal="left" vertical="top" wrapText="1"/>
    </xf>
    <xf numFmtId="176" fontId="12" fillId="0" borderId="41" xfId="1" applyNumberFormat="1" applyFont="1" applyBorder="1" applyAlignment="1">
      <alignment horizontal="left" vertical="top" wrapText="1"/>
    </xf>
    <xf numFmtId="176" fontId="12" fillId="0" borderId="30" xfId="1" applyNumberFormat="1" applyFont="1" applyBorder="1" applyAlignment="1">
      <alignment horizontal="left" vertical="top" wrapText="1"/>
    </xf>
    <xf numFmtId="176" fontId="12" fillId="0" borderId="7" xfId="1" applyNumberFormat="1" applyFont="1" applyBorder="1" applyAlignment="1">
      <alignment horizontal="left" vertical="top" wrapText="1"/>
    </xf>
    <xf numFmtId="176" fontId="12" fillId="0" borderId="46" xfId="1" applyNumberFormat="1" applyFont="1" applyBorder="1" applyAlignment="1">
      <alignment horizontal="left" vertical="top" wrapText="1"/>
    </xf>
    <xf numFmtId="176" fontId="3" fillId="3" borderId="28" xfId="1" applyNumberFormat="1" applyFont="1" applyFill="1" applyBorder="1" applyAlignment="1">
      <alignment horizontal="center" vertical="center" shrinkToFit="1"/>
    </xf>
    <xf numFmtId="176" fontId="3" fillId="3" borderId="33" xfId="1" applyNumberFormat="1" applyFont="1" applyFill="1" applyBorder="1" applyAlignment="1">
      <alignment horizontal="center" vertical="center" shrinkToFit="1"/>
    </xf>
    <xf numFmtId="176" fontId="3" fillId="3" borderId="37" xfId="1" applyNumberFormat="1" applyFont="1" applyFill="1" applyBorder="1" applyAlignment="1">
      <alignment horizontal="center" vertical="center" shrinkToFit="1"/>
    </xf>
    <xf numFmtId="178" fontId="12" fillId="0" borderId="36" xfId="2" applyNumberFormat="1" applyFont="1" applyFill="1" applyBorder="1" applyAlignment="1">
      <alignment horizontal="right" vertical="center"/>
    </xf>
    <xf numFmtId="178" fontId="12" fillId="0" borderId="38" xfId="2" applyNumberFormat="1" applyFont="1" applyFill="1" applyBorder="1" applyAlignment="1">
      <alignment horizontal="right" vertical="center"/>
    </xf>
    <xf numFmtId="178" fontId="12" fillId="0" borderId="49" xfId="2" applyNumberFormat="1" applyFont="1" applyFill="1" applyBorder="1" applyAlignment="1">
      <alignment horizontal="right" vertical="center"/>
    </xf>
    <xf numFmtId="178" fontId="12" fillId="0" borderId="43" xfId="2" applyNumberFormat="1" applyFont="1" applyFill="1" applyBorder="1" applyAlignment="1">
      <alignment horizontal="right" vertical="center"/>
    </xf>
    <xf numFmtId="176" fontId="12" fillId="0" borderId="28" xfId="1" applyNumberFormat="1" applyFont="1" applyBorder="1" applyAlignment="1">
      <alignment horizontal="left" vertical="top" wrapText="1"/>
    </xf>
    <xf numFmtId="176" fontId="12" fillId="0" borderId="33" xfId="1" applyNumberFormat="1" applyFont="1" applyBorder="1" applyAlignment="1">
      <alignment horizontal="left" vertical="top" wrapText="1"/>
    </xf>
    <xf numFmtId="176" fontId="12" fillId="0" borderId="47" xfId="1" applyNumberFormat="1" applyFont="1" applyBorder="1" applyAlignment="1">
      <alignment horizontal="left" vertical="top" wrapText="1"/>
    </xf>
    <xf numFmtId="176" fontId="3" fillId="5" borderId="23" xfId="1" applyNumberFormat="1" applyFont="1" applyFill="1" applyBorder="1" applyAlignment="1">
      <alignment horizontal="center" vertical="center" shrinkToFit="1"/>
    </xf>
    <xf numFmtId="176" fontId="3" fillId="5" borderId="8" xfId="1" applyNumberFormat="1" applyFont="1" applyFill="1" applyBorder="1" applyAlignment="1">
      <alignment horizontal="center" vertical="center" shrinkToFit="1"/>
    </xf>
    <xf numFmtId="176" fontId="3" fillId="5" borderId="13" xfId="1" applyNumberFormat="1" applyFont="1" applyFill="1" applyBorder="1" applyAlignment="1">
      <alignment horizontal="center" vertical="center" shrinkToFit="1"/>
    </xf>
    <xf numFmtId="176" fontId="12" fillId="0" borderId="35" xfId="1" applyNumberFormat="1" applyFont="1" applyBorder="1" applyAlignment="1">
      <alignment horizontal="center" vertical="center" wrapText="1"/>
    </xf>
    <xf numFmtId="176" fontId="12" fillId="0" borderId="32" xfId="1" applyNumberFormat="1" applyFont="1" applyBorder="1" applyAlignment="1">
      <alignment horizontal="center" vertical="center" wrapText="1"/>
    </xf>
    <xf numFmtId="176" fontId="12" fillId="0" borderId="34" xfId="1" applyNumberFormat="1" applyFont="1" applyBorder="1" applyAlignment="1">
      <alignment horizontal="center" vertical="center" wrapText="1"/>
    </xf>
    <xf numFmtId="176" fontId="3" fillId="5" borderId="16" xfId="1" applyNumberFormat="1" applyFont="1" applyFill="1" applyBorder="1" applyAlignment="1">
      <alignment horizontal="center" vertical="center" shrinkToFit="1"/>
    </xf>
    <xf numFmtId="176" fontId="3" fillId="5" borderId="18" xfId="1" applyNumberFormat="1" applyFont="1" applyFill="1" applyBorder="1" applyAlignment="1">
      <alignment horizontal="center" vertical="center" shrinkToFit="1"/>
    </xf>
    <xf numFmtId="176" fontId="11" fillId="5" borderId="23" xfId="1" applyNumberFormat="1" applyFont="1" applyFill="1" applyBorder="1" applyAlignment="1">
      <alignment horizontal="center" vertical="center" shrinkToFit="1"/>
    </xf>
    <xf numFmtId="176" fontId="11" fillId="5" borderId="8" xfId="1" applyNumberFormat="1" applyFont="1" applyFill="1" applyBorder="1" applyAlignment="1">
      <alignment horizontal="center" vertical="center" shrinkToFit="1"/>
    </xf>
    <xf numFmtId="176" fontId="11" fillId="5" borderId="13" xfId="1" applyNumberFormat="1" applyFont="1" applyFill="1" applyBorder="1" applyAlignment="1">
      <alignment horizontal="center" vertical="center" shrinkToFit="1"/>
    </xf>
    <xf numFmtId="176" fontId="12" fillId="0" borderId="1" xfId="1" applyNumberFormat="1" applyFont="1" applyBorder="1" applyAlignment="1">
      <alignment horizontal="right" vertical="center"/>
    </xf>
    <xf numFmtId="176" fontId="12" fillId="0" borderId="6" xfId="1" applyNumberFormat="1" applyFont="1" applyBorder="1" applyAlignment="1">
      <alignment horizontal="right" vertical="center"/>
    </xf>
    <xf numFmtId="176" fontId="12" fillId="0" borderId="10" xfId="1" applyNumberFormat="1" applyFont="1" applyBorder="1" applyAlignment="1">
      <alignment horizontal="right" vertical="center"/>
    </xf>
    <xf numFmtId="176" fontId="12" fillId="0" borderId="42" xfId="1" applyNumberFormat="1" applyFont="1" applyBorder="1" applyAlignment="1">
      <alignment horizontal="right" vertical="center"/>
    </xf>
    <xf numFmtId="176" fontId="3" fillId="5" borderId="27" xfId="1" applyNumberFormat="1" applyFont="1" applyFill="1" applyBorder="1" applyAlignment="1">
      <alignment horizontal="center" vertical="center" shrinkToFit="1"/>
    </xf>
    <xf numFmtId="176" fontId="3" fillId="5" borderId="32" xfId="1" applyNumberFormat="1" applyFont="1" applyFill="1" applyBorder="1" applyAlignment="1">
      <alignment horizontal="center" vertical="center" shrinkToFit="1"/>
    </xf>
    <xf numFmtId="176" fontId="3" fillId="5" borderId="34" xfId="1" applyNumberFormat="1" applyFont="1" applyFill="1" applyBorder="1" applyAlignment="1">
      <alignment horizontal="center" vertical="center" shrinkToFit="1"/>
    </xf>
    <xf numFmtId="9" fontId="12" fillId="0" borderId="25" xfId="2" applyFont="1" applyFill="1" applyBorder="1" applyAlignment="1">
      <alignment horizontal="center" vertical="center"/>
    </xf>
    <xf numFmtId="9" fontId="12" fillId="0" borderId="38" xfId="2" applyFont="1" applyFill="1" applyBorder="1" applyAlignment="1">
      <alignment horizontal="center" vertical="center"/>
    </xf>
    <xf numFmtId="9" fontId="12" fillId="0" borderId="43" xfId="2" applyFont="1" applyFill="1" applyBorder="1" applyAlignment="1">
      <alignment horizontal="center" vertical="center"/>
    </xf>
    <xf numFmtId="176" fontId="3" fillId="3" borderId="26" xfId="1" applyNumberFormat="1" applyFont="1" applyFill="1" applyBorder="1" applyAlignment="1">
      <alignment horizontal="center" vertical="center" shrinkToFit="1"/>
    </xf>
    <xf numFmtId="176" fontId="3" fillId="3" borderId="17" xfId="1" applyNumberFormat="1" applyFont="1" applyFill="1" applyBorder="1" applyAlignment="1">
      <alignment horizontal="center" vertical="center" shrinkToFit="1"/>
    </xf>
    <xf numFmtId="176" fontId="3" fillId="3" borderId="36" xfId="1" applyNumberFormat="1" applyFont="1" applyFill="1" applyBorder="1" applyAlignment="1">
      <alignment horizontal="center" vertical="center" shrinkToFit="1"/>
    </xf>
    <xf numFmtId="0" fontId="12" fillId="0" borderId="24" xfId="2" applyNumberFormat="1" applyFont="1" applyFill="1" applyBorder="1" applyAlignment="1">
      <alignment horizontal="center" vertical="center"/>
    </xf>
    <xf numFmtId="0" fontId="12" fillId="0" borderId="6" xfId="2" applyNumberFormat="1" applyFont="1" applyFill="1" applyBorder="1" applyAlignment="1">
      <alignment horizontal="center" vertical="center"/>
    </xf>
    <xf numFmtId="0" fontId="12" fillId="0" borderId="42" xfId="2" applyNumberFormat="1" applyFont="1" applyFill="1" applyBorder="1" applyAlignment="1">
      <alignment horizontal="center" vertical="center"/>
    </xf>
    <xf numFmtId="176" fontId="3" fillId="5" borderId="15" xfId="1" applyNumberFormat="1" applyFont="1" applyFill="1" applyBorder="1" applyAlignment="1">
      <alignment horizontal="center" vertical="center"/>
    </xf>
    <xf numFmtId="176" fontId="3" fillId="5" borderId="1" xfId="1" applyNumberFormat="1" applyFont="1" applyFill="1" applyBorder="1" applyAlignment="1">
      <alignment horizontal="center" vertical="center"/>
    </xf>
    <xf numFmtId="177" fontId="12" fillId="0" borderId="24" xfId="1" applyNumberFormat="1" applyFont="1" applyBorder="1" applyAlignment="1">
      <alignment horizontal="right" vertical="center"/>
    </xf>
    <xf numFmtId="177" fontId="12" fillId="0" borderId="6" xfId="1" applyNumberFormat="1" applyFont="1" applyBorder="1" applyAlignment="1">
      <alignment horizontal="right" vertical="center"/>
    </xf>
    <xf numFmtId="177" fontId="12" fillId="0" borderId="42" xfId="1" applyNumberFormat="1" applyFont="1" applyBorder="1" applyAlignment="1">
      <alignment horizontal="right" vertical="center"/>
    </xf>
    <xf numFmtId="176" fontId="3" fillId="5" borderId="15" xfId="1" applyNumberFormat="1" applyFont="1" applyFill="1" applyBorder="1" applyAlignment="1">
      <alignment horizontal="center" vertical="center" shrinkToFit="1"/>
    </xf>
    <xf numFmtId="176" fontId="3" fillId="5" borderId="5" xfId="1" applyNumberFormat="1" applyFont="1" applyFill="1" applyBorder="1" applyAlignment="1">
      <alignment horizontal="center" vertical="center" shrinkToFit="1"/>
    </xf>
    <xf numFmtId="176" fontId="3" fillId="5" borderId="1" xfId="1" applyNumberFormat="1" applyFont="1" applyFill="1" applyBorder="1" applyAlignment="1">
      <alignment horizontal="center" vertical="center" shrinkToFit="1"/>
    </xf>
    <xf numFmtId="176" fontId="12" fillId="0" borderId="15" xfId="1" applyNumberFormat="1" applyFont="1" applyBorder="1" applyAlignment="1">
      <alignment horizontal="center" vertical="center" shrinkToFit="1"/>
    </xf>
    <xf numFmtId="176" fontId="12" fillId="0" borderId="5" xfId="1" applyNumberFormat="1" applyFont="1" applyBorder="1" applyAlignment="1">
      <alignment horizontal="center" vertical="center" shrinkToFit="1"/>
    </xf>
    <xf numFmtId="176" fontId="12" fillId="0" borderId="19" xfId="1" applyNumberFormat="1" applyFont="1" applyBorder="1" applyAlignment="1">
      <alignment horizontal="center" vertical="center" shrinkToFit="1"/>
    </xf>
    <xf numFmtId="176" fontId="12" fillId="0" borderId="10" xfId="1" applyNumberFormat="1" applyFont="1" applyBorder="1" applyAlignment="1">
      <alignment horizontal="center" vertical="center" shrinkToFit="1"/>
    </xf>
    <xf numFmtId="176" fontId="12" fillId="0" borderId="1" xfId="1" applyNumberFormat="1" applyFont="1" applyBorder="1" applyAlignment="1">
      <alignment horizontal="center" vertical="center" shrinkToFit="1"/>
    </xf>
    <xf numFmtId="3" fontId="12" fillId="0" borderId="24" xfId="1" applyNumberFormat="1" applyFont="1" applyBorder="1" applyAlignment="1">
      <alignment horizontal="right" vertical="center"/>
    </xf>
    <xf numFmtId="3" fontId="12" fillId="0" borderId="6" xfId="1" applyNumberFormat="1" applyFont="1" applyBorder="1" applyAlignment="1">
      <alignment horizontal="right" vertical="center"/>
    </xf>
    <xf numFmtId="3" fontId="12" fillId="0" borderId="42" xfId="1" applyNumberFormat="1" applyFont="1" applyBorder="1" applyAlignment="1">
      <alignment horizontal="right" vertical="center"/>
    </xf>
    <xf numFmtId="176" fontId="12" fillId="0" borderId="35" xfId="1" applyNumberFormat="1" applyFont="1" applyBorder="1" applyAlignment="1">
      <alignment horizontal="right" vertical="center"/>
    </xf>
    <xf numFmtId="176" fontId="12" fillId="0" borderId="32" xfId="1" applyNumberFormat="1" applyFont="1" applyBorder="1" applyAlignment="1">
      <alignment horizontal="right" vertical="center"/>
    </xf>
    <xf numFmtId="176" fontId="12" fillId="0" borderId="44" xfId="1" applyNumberFormat="1" applyFont="1" applyBorder="1" applyAlignment="1">
      <alignment horizontal="right" vertical="center"/>
    </xf>
    <xf numFmtId="176" fontId="3" fillId="5" borderId="50" xfId="1" applyNumberFormat="1" applyFont="1" applyFill="1" applyBorder="1" applyAlignment="1">
      <alignment horizontal="left" vertical="center"/>
    </xf>
    <xf numFmtId="176" fontId="3" fillId="5" borderId="51" xfId="1" applyNumberFormat="1" applyFont="1" applyFill="1" applyBorder="1" applyAlignment="1">
      <alignment horizontal="left" vertical="center"/>
    </xf>
    <xf numFmtId="176" fontId="3" fillId="5" borderId="52" xfId="1" applyNumberFormat="1" applyFont="1" applyFill="1" applyBorder="1" applyAlignment="1">
      <alignment horizontal="left" vertical="center"/>
    </xf>
    <xf numFmtId="177" fontId="12" fillId="0" borderId="53" xfId="1" applyNumberFormat="1" applyFont="1" applyBorder="1" applyAlignment="1">
      <alignment horizontal="right" vertical="center"/>
    </xf>
    <xf numFmtId="177" fontId="12" fillId="0" borderId="51" xfId="1" applyNumberFormat="1" applyFont="1" applyBorder="1" applyAlignment="1">
      <alignment horizontal="right" vertical="center"/>
    </xf>
    <xf numFmtId="177" fontId="12" fillId="0" borderId="54" xfId="1" applyNumberFormat="1" applyFont="1" applyBorder="1" applyAlignment="1">
      <alignment horizontal="right" vertical="center"/>
    </xf>
    <xf numFmtId="176" fontId="3" fillId="5" borderId="28" xfId="1" applyNumberFormat="1" applyFont="1" applyFill="1" applyBorder="1" applyAlignment="1">
      <alignment horizontal="center" vertical="center" shrinkToFit="1"/>
    </xf>
    <xf numFmtId="176" fontId="3" fillId="5" borderId="33" xfId="1" applyNumberFormat="1" applyFont="1" applyFill="1" applyBorder="1" applyAlignment="1">
      <alignment horizontal="center" vertical="center" shrinkToFit="1"/>
    </xf>
    <xf numFmtId="176" fontId="3" fillId="5" borderId="37" xfId="1" applyNumberFormat="1" applyFont="1" applyFill="1" applyBorder="1" applyAlignment="1">
      <alignment horizontal="center" vertical="center" shrinkToFit="1"/>
    </xf>
    <xf numFmtId="176" fontId="12" fillId="0" borderId="36" xfId="1" applyNumberFormat="1" applyFont="1" applyBorder="1" applyAlignment="1">
      <alignment horizontal="right" vertical="center"/>
    </xf>
    <xf numFmtId="176" fontId="12" fillId="0" borderId="38" xfId="1" applyNumberFormat="1" applyFont="1" applyBorder="1" applyAlignment="1">
      <alignment horizontal="right" vertical="center"/>
    </xf>
    <xf numFmtId="176" fontId="12" fillId="0" borderId="43" xfId="1" applyNumberFormat="1" applyFont="1" applyBorder="1" applyAlignment="1">
      <alignment horizontal="right" vertical="center"/>
    </xf>
    <xf numFmtId="176" fontId="3" fillId="5" borderId="27" xfId="1" applyNumberFormat="1" applyFont="1" applyFill="1" applyBorder="1" applyAlignment="1">
      <alignment horizontal="center" vertical="center" wrapText="1" shrinkToFit="1"/>
    </xf>
    <xf numFmtId="176" fontId="3" fillId="5" borderId="32" xfId="1" applyNumberFormat="1" applyFont="1" applyFill="1" applyBorder="1" applyAlignment="1">
      <alignment horizontal="center" vertical="center" wrapText="1" shrinkToFit="1"/>
    </xf>
    <xf numFmtId="176" fontId="3" fillId="5" borderId="34" xfId="1" applyNumberFormat="1" applyFont="1" applyFill="1" applyBorder="1" applyAlignment="1">
      <alignment horizontal="center" vertical="center" wrapText="1" shrinkToFit="1"/>
    </xf>
    <xf numFmtId="176" fontId="12" fillId="0" borderId="23" xfId="1" applyNumberFormat="1" applyFont="1" applyBorder="1" applyAlignment="1">
      <alignment horizontal="center" vertical="center" wrapText="1" shrinkToFit="1"/>
    </xf>
    <xf numFmtId="176" fontId="12" fillId="0" borderId="8" xfId="1" applyNumberFormat="1" applyFont="1" applyBorder="1" applyAlignment="1">
      <alignment horizontal="center" vertical="center" wrapText="1" shrinkToFit="1"/>
    </xf>
    <xf numFmtId="176" fontId="12" fillId="0" borderId="13" xfId="1" applyNumberFormat="1" applyFont="1" applyBorder="1" applyAlignment="1">
      <alignment horizontal="center" vertical="center" wrapText="1" shrinkToFit="1"/>
    </xf>
    <xf numFmtId="176" fontId="3" fillId="5" borderId="24" xfId="1" applyNumberFormat="1" applyFont="1" applyFill="1" applyBorder="1" applyAlignment="1">
      <alignment horizontal="center" vertical="center"/>
    </xf>
    <xf numFmtId="176" fontId="3" fillId="5" borderId="6" xfId="1" applyNumberFormat="1" applyFont="1" applyFill="1" applyBorder="1" applyAlignment="1">
      <alignment horizontal="center" vertical="center"/>
    </xf>
    <xf numFmtId="176" fontId="3" fillId="5" borderId="39" xfId="1" applyNumberFormat="1" applyFont="1" applyFill="1" applyBorder="1" applyAlignment="1">
      <alignment horizontal="center" vertical="center" shrinkToFit="1"/>
    </xf>
    <xf numFmtId="176" fontId="3" fillId="5" borderId="31" xfId="1" applyNumberFormat="1" applyFont="1" applyFill="1" applyBorder="1" applyAlignment="1">
      <alignment horizontal="center" vertical="center" shrinkToFit="1"/>
    </xf>
    <xf numFmtId="176" fontId="3" fillId="5" borderId="48" xfId="1" applyNumberFormat="1" applyFont="1" applyFill="1" applyBorder="1" applyAlignment="1">
      <alignment horizontal="center" vertical="center" shrinkToFit="1"/>
    </xf>
    <xf numFmtId="176" fontId="3" fillId="5" borderId="4" xfId="1" applyNumberFormat="1" applyFont="1" applyFill="1" applyBorder="1" applyAlignment="1">
      <alignment horizontal="center" vertical="center" shrinkToFit="1"/>
    </xf>
    <xf numFmtId="176" fontId="3" fillId="5" borderId="40" xfId="1" applyNumberFormat="1" applyFont="1" applyFill="1" applyBorder="1" applyAlignment="1">
      <alignment horizontal="center" vertical="center" shrinkToFit="1"/>
    </xf>
    <xf numFmtId="176" fontId="3" fillId="5" borderId="41" xfId="1" applyNumberFormat="1" applyFont="1" applyFill="1" applyBorder="1" applyAlignment="1">
      <alignment horizontal="center" vertical="center" shrinkToFit="1"/>
    </xf>
    <xf numFmtId="176" fontId="3" fillId="5" borderId="15" xfId="1" applyNumberFormat="1" applyFont="1" applyFill="1" applyBorder="1" applyAlignment="1">
      <alignment horizontal="left" vertical="center"/>
    </xf>
    <xf numFmtId="176" fontId="3" fillId="5" borderId="5" xfId="1" applyNumberFormat="1" applyFont="1" applyFill="1" applyBorder="1" applyAlignment="1">
      <alignment horizontal="left" vertical="center"/>
    </xf>
    <xf numFmtId="176" fontId="3" fillId="5" borderId="1" xfId="1" applyNumberFormat="1" applyFont="1" applyFill="1" applyBorder="1" applyAlignment="1">
      <alignment horizontal="left" vertical="center"/>
    </xf>
    <xf numFmtId="38" fontId="12" fillId="0" borderId="24" xfId="3" applyFont="1" applyFill="1" applyBorder="1" applyAlignment="1">
      <alignment horizontal="right" vertical="center"/>
    </xf>
    <xf numFmtId="38" fontId="12" fillId="0" borderId="6" xfId="3" applyFont="1" applyFill="1" applyBorder="1" applyAlignment="1">
      <alignment horizontal="right" vertical="center"/>
    </xf>
    <xf numFmtId="38" fontId="12" fillId="0" borderId="42" xfId="3" applyFont="1" applyFill="1" applyBorder="1" applyAlignment="1">
      <alignment horizontal="right" vertical="center"/>
    </xf>
    <xf numFmtId="176" fontId="3" fillId="5" borderId="26" xfId="1" applyNumberFormat="1" applyFont="1" applyFill="1" applyBorder="1" applyAlignment="1">
      <alignment horizontal="left" vertical="center"/>
    </xf>
    <xf numFmtId="176" fontId="3" fillId="5" borderId="17" xfId="1" applyNumberFormat="1" applyFont="1" applyFill="1" applyBorder="1" applyAlignment="1">
      <alignment horizontal="left" vertical="center"/>
    </xf>
    <xf numFmtId="176" fontId="3" fillId="5" borderId="36" xfId="1" applyNumberFormat="1" applyFont="1" applyFill="1" applyBorder="1" applyAlignment="1">
      <alignment horizontal="left" vertical="center"/>
    </xf>
    <xf numFmtId="38" fontId="12" fillId="0" borderId="25" xfId="3" applyFont="1" applyFill="1" applyBorder="1" applyAlignment="1">
      <alignment horizontal="right" vertical="center"/>
    </xf>
    <xf numFmtId="38" fontId="12" fillId="0" borderId="38" xfId="3" applyFont="1" applyFill="1" applyBorder="1" applyAlignment="1">
      <alignment horizontal="right" vertical="center"/>
    </xf>
    <xf numFmtId="38" fontId="12" fillId="0" borderId="43" xfId="3" applyFont="1" applyFill="1" applyBorder="1" applyAlignment="1">
      <alignment horizontal="right" vertical="center"/>
    </xf>
    <xf numFmtId="176" fontId="3" fillId="5" borderId="24" xfId="1" applyNumberFormat="1" applyFont="1" applyFill="1" applyBorder="1" applyAlignment="1">
      <alignment horizontal="center" vertical="top"/>
    </xf>
    <xf numFmtId="176" fontId="3" fillId="5" borderId="6" xfId="1" applyNumberFormat="1" applyFont="1" applyFill="1" applyBorder="1" applyAlignment="1">
      <alignment horizontal="center" vertical="top"/>
    </xf>
    <xf numFmtId="176" fontId="3" fillId="5" borderId="42" xfId="1" applyNumberFormat="1" applyFont="1" applyFill="1" applyBorder="1" applyAlignment="1">
      <alignment horizontal="center" vertical="top"/>
    </xf>
    <xf numFmtId="176" fontId="3" fillId="5" borderId="23" xfId="1" applyNumberFormat="1" applyFont="1" applyFill="1" applyBorder="1" applyAlignment="1">
      <alignment horizontal="left" vertical="center"/>
    </xf>
    <xf numFmtId="176" fontId="3" fillId="5" borderId="8" xfId="1" applyNumberFormat="1" applyFont="1" applyFill="1" applyBorder="1" applyAlignment="1">
      <alignment horizontal="left" vertical="center"/>
    </xf>
    <xf numFmtId="176" fontId="12" fillId="0" borderId="24" xfId="1" applyNumberFormat="1" applyFont="1" applyBorder="1" applyAlignment="1">
      <alignment horizontal="center" vertical="center" wrapText="1"/>
    </xf>
    <xf numFmtId="176" fontId="12" fillId="0" borderId="6" xfId="1" applyNumberFormat="1" applyFont="1" applyBorder="1" applyAlignment="1">
      <alignment horizontal="center" vertical="center" wrapText="1"/>
    </xf>
    <xf numFmtId="176" fontId="12" fillId="0" borderId="42" xfId="1" applyNumberFormat="1" applyFont="1" applyBorder="1" applyAlignment="1">
      <alignment horizontal="center" vertical="center" wrapText="1"/>
    </xf>
    <xf numFmtId="176" fontId="3" fillId="5" borderId="42" xfId="1" applyNumberFormat="1" applyFont="1" applyFill="1" applyBorder="1" applyAlignment="1">
      <alignment horizontal="center" vertical="center"/>
    </xf>
    <xf numFmtId="176" fontId="12" fillId="0" borderId="24" xfId="1" applyNumberFormat="1" applyFont="1" applyBorder="1" applyAlignment="1">
      <alignment horizontal="center" vertical="center"/>
    </xf>
    <xf numFmtId="176" fontId="12" fillId="0" borderId="6" xfId="1" applyNumberFormat="1" applyFont="1" applyBorder="1" applyAlignment="1">
      <alignment horizontal="center" vertical="center"/>
    </xf>
    <xf numFmtId="176" fontId="12" fillId="0" borderId="42" xfId="1" applyNumberFormat="1" applyFont="1" applyBorder="1" applyAlignment="1">
      <alignment horizontal="center" vertical="center"/>
    </xf>
    <xf numFmtId="176" fontId="11" fillId="5" borderId="1" xfId="1" applyNumberFormat="1" applyFont="1" applyFill="1" applyBorder="1" applyAlignment="1">
      <alignment horizontal="left" vertical="center"/>
    </xf>
    <xf numFmtId="176" fontId="11" fillId="5" borderId="6" xfId="1" applyNumberFormat="1" applyFont="1" applyFill="1" applyBorder="1" applyAlignment="1">
      <alignment horizontal="left" vertical="center"/>
    </xf>
    <xf numFmtId="176" fontId="11" fillId="5" borderId="10" xfId="1" applyNumberFormat="1" applyFont="1" applyFill="1" applyBorder="1" applyAlignment="1">
      <alignment horizontal="left" vertical="center"/>
    </xf>
    <xf numFmtId="176" fontId="13" fillId="0" borderId="1" xfId="1" applyNumberFormat="1" applyFont="1" applyBorder="1" applyAlignment="1">
      <alignment horizontal="left" vertical="center"/>
    </xf>
    <xf numFmtId="176" fontId="13" fillId="0" borderId="6" xfId="1" applyNumberFormat="1" applyFont="1" applyBorder="1" applyAlignment="1">
      <alignment horizontal="left" vertical="center"/>
    </xf>
    <xf numFmtId="176" fontId="13" fillId="0" borderId="10" xfId="1" applyNumberFormat="1" applyFont="1" applyBorder="1" applyAlignment="1">
      <alignment horizontal="left" vertical="center"/>
    </xf>
    <xf numFmtId="176" fontId="11" fillId="5" borderId="5" xfId="1" applyNumberFormat="1" applyFont="1" applyFill="1" applyBorder="1" applyAlignment="1">
      <alignment horizontal="center" vertical="center"/>
    </xf>
    <xf numFmtId="176" fontId="12" fillId="0" borderId="5" xfId="1" applyNumberFormat="1" applyFont="1" applyBorder="1" applyAlignment="1">
      <alignment horizontal="center" vertical="center"/>
    </xf>
    <xf numFmtId="176" fontId="3" fillId="5" borderId="27" xfId="1" applyNumberFormat="1" applyFont="1" applyFill="1" applyBorder="1" applyAlignment="1">
      <alignment horizontal="center" vertical="center"/>
    </xf>
    <xf numFmtId="176" fontId="3" fillId="5" borderId="32" xfId="1" applyNumberFormat="1" applyFont="1" applyFill="1" applyBorder="1" applyAlignment="1">
      <alignment horizontal="center" vertical="center"/>
    </xf>
    <xf numFmtId="176" fontId="3" fillId="5" borderId="44" xfId="1" applyNumberFormat="1" applyFont="1" applyFill="1" applyBorder="1" applyAlignment="1">
      <alignment horizontal="center" vertical="center"/>
    </xf>
    <xf numFmtId="176" fontId="4" fillId="0" borderId="0" xfId="1" applyNumberFormat="1" applyFont="1" applyAlignment="1">
      <alignment horizontal="left" vertical="center"/>
    </xf>
    <xf numFmtId="176" fontId="3" fillId="5" borderId="6" xfId="1" applyNumberFormat="1" applyFont="1" applyFill="1" applyBorder="1" applyAlignment="1">
      <alignment horizontal="left" vertical="center"/>
    </xf>
    <xf numFmtId="176" fontId="3" fillId="5" borderId="10" xfId="1" applyNumberFormat="1" applyFont="1" applyFill="1" applyBorder="1" applyAlignment="1">
      <alignment horizontal="left" vertical="center"/>
    </xf>
    <xf numFmtId="49" fontId="12" fillId="7" borderId="1" xfId="1" applyNumberFormat="1" applyFont="1" applyFill="1" applyBorder="1" applyAlignment="1" applyProtection="1">
      <alignment horizontal="center" vertical="center"/>
      <protection locked="0"/>
    </xf>
    <xf numFmtId="49" fontId="12" fillId="7" borderId="6" xfId="1" applyNumberFormat="1" applyFont="1" applyFill="1" applyBorder="1" applyAlignment="1" applyProtection="1">
      <alignment horizontal="center" vertical="center"/>
      <protection locked="0"/>
    </xf>
    <xf numFmtId="0" fontId="12" fillId="0" borderId="5" xfId="1" applyFont="1" applyBorder="1" applyAlignment="1">
      <alignment horizontal="center" vertical="center"/>
    </xf>
  </cellXfs>
  <cellStyles count="4">
    <cellStyle name="パーセント" xfId="2" builtinId="5"/>
    <cellStyle name="桁区切り" xfId="3" builtinId="6"/>
    <cellStyle name="標準" xfId="0" builtinId="0"/>
    <cellStyle name="標準 2" xfId="1" xr:uid="{00000000-0005-0000-0000-000001000000}"/>
  </cellStyles>
  <dxfs count="0"/>
  <tableStyles count="0" defaultTableStyle="TableStyleMedium2" defaultPivotStyle="PivotStyleLight16"/>
  <colors>
    <mruColors>
      <color rgb="FF1600FF"/>
      <color rgb="FFC0DC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66</xdr:col>
      <xdr:colOff>59690</xdr:colOff>
      <xdr:row>0</xdr:row>
      <xdr:rowOff>17145</xdr:rowOff>
    </xdr:from>
    <xdr:to>
      <xdr:col>72</xdr:col>
      <xdr:colOff>18415</xdr:colOff>
      <xdr:row>4</xdr:row>
      <xdr:rowOff>52070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575790" y="17145"/>
          <a:ext cx="1330325" cy="7302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3600">
              <a:solidFill>
                <a:srgbClr val="FF0000"/>
              </a:solidFill>
            </a:rPr>
            <a:t>（案）</a:t>
          </a:r>
          <a:endParaRPr kumimoji="1" lang="en-US" altLang="ja-JP" sz="36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53</xdr:col>
      <xdr:colOff>38100</xdr:colOff>
      <xdr:row>0</xdr:row>
      <xdr:rowOff>17145</xdr:rowOff>
    </xdr:from>
    <xdr:to>
      <xdr:col>72</xdr:col>
      <xdr:colOff>18415</xdr:colOff>
      <xdr:row>4</xdr:row>
      <xdr:rowOff>52070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658725" y="17145"/>
          <a:ext cx="4504690" cy="7302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3600">
              <a:solidFill>
                <a:srgbClr val="FF0000"/>
              </a:solidFill>
            </a:rPr>
            <a:t>（連合会修正案）</a:t>
          </a:r>
          <a:endParaRPr kumimoji="1" lang="en-US" altLang="ja-JP" sz="36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67</xdr:col>
      <xdr:colOff>38100</xdr:colOff>
      <xdr:row>0</xdr:row>
      <xdr:rowOff>17145</xdr:rowOff>
    </xdr:from>
    <xdr:to>
      <xdr:col>86</xdr:col>
      <xdr:colOff>18415</xdr:colOff>
      <xdr:row>4</xdr:row>
      <xdr:rowOff>52070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5992475" y="17145"/>
          <a:ext cx="4504690" cy="749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3600">
              <a:solidFill>
                <a:srgbClr val="FF0000"/>
              </a:solidFill>
            </a:rPr>
            <a:t>（連合会修正案）</a:t>
          </a:r>
          <a:endParaRPr kumimoji="1" lang="en-US" altLang="ja-JP" sz="36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2:BT91"/>
  <sheetViews>
    <sheetView topLeftCell="A55" zoomScale="84" zoomScaleNormal="84" zoomScaleSheetLayoutView="70" workbookViewId="0">
      <selection activeCell="AM80" sqref="AM80"/>
    </sheetView>
  </sheetViews>
  <sheetFormatPr defaultColWidth="3" defaultRowHeight="14.25" customHeight="1" x14ac:dyDescent="0.15"/>
  <cols>
    <col min="1" max="39" width="3" style="1"/>
    <col min="40" max="51" width="2.375" style="1" customWidth="1"/>
    <col min="52" max="16384" width="3" style="1"/>
  </cols>
  <sheetData>
    <row r="2" spans="2:72" ht="17.25" x14ac:dyDescent="0.15">
      <c r="B2" s="95" t="s">
        <v>80</v>
      </c>
      <c r="C2" s="95"/>
      <c r="D2" s="95"/>
      <c r="E2" s="95"/>
      <c r="F2" s="95"/>
      <c r="G2" s="95"/>
      <c r="H2" s="95"/>
      <c r="I2" s="95"/>
      <c r="J2" s="95"/>
      <c r="K2" s="95"/>
      <c r="L2" s="95"/>
      <c r="M2" s="95"/>
      <c r="N2" s="95"/>
      <c r="O2" s="95"/>
      <c r="P2" s="95"/>
      <c r="Q2" s="95"/>
      <c r="R2" s="95"/>
      <c r="S2" s="95"/>
      <c r="T2" s="95"/>
      <c r="U2" s="95"/>
      <c r="V2" s="95"/>
      <c r="W2" s="95"/>
      <c r="AK2" s="96"/>
      <c r="AL2" s="96"/>
      <c r="AM2" s="96"/>
      <c r="AN2" s="96"/>
      <c r="AO2" s="9" t="s">
        <v>5</v>
      </c>
      <c r="AP2" s="96"/>
      <c r="AQ2" s="96"/>
      <c r="AR2" s="9" t="s">
        <v>2</v>
      </c>
      <c r="AS2" s="96"/>
      <c r="AT2" s="96"/>
      <c r="AU2" s="9" t="s">
        <v>10</v>
      </c>
    </row>
    <row r="3" spans="2:72" ht="5.25" customHeight="1" x14ac:dyDescent="0.15"/>
    <row r="4" spans="2:72" ht="18" customHeight="1" x14ac:dyDescent="0.15">
      <c r="B4" s="95" t="s">
        <v>13</v>
      </c>
      <c r="C4" s="95"/>
      <c r="D4" s="95"/>
      <c r="E4" s="95"/>
      <c r="F4" s="95"/>
      <c r="G4" s="95"/>
      <c r="H4" s="95"/>
      <c r="I4" s="95"/>
      <c r="J4" s="95"/>
      <c r="K4" s="95"/>
      <c r="L4" s="95"/>
      <c r="M4" s="95"/>
      <c r="N4" s="95"/>
      <c r="O4" s="95"/>
      <c r="P4" s="95"/>
      <c r="Q4" s="95"/>
      <c r="R4" s="95"/>
      <c r="S4" s="95"/>
      <c r="T4" s="95"/>
      <c r="U4" s="95"/>
      <c r="V4" s="95"/>
      <c r="W4" s="95"/>
    </row>
    <row r="5" spans="2:72" ht="5.25" customHeight="1" x14ac:dyDescent="0.15"/>
    <row r="6" spans="2:72" ht="17.25" customHeight="1" x14ac:dyDescent="0.15">
      <c r="B6" s="92" t="s">
        <v>16</v>
      </c>
      <c r="C6" s="93"/>
      <c r="D6" s="93"/>
      <c r="E6" s="93"/>
      <c r="F6" s="93"/>
      <c r="G6" s="94"/>
      <c r="H6" s="92"/>
      <c r="I6" s="93"/>
      <c r="J6" s="93"/>
      <c r="K6" s="93"/>
      <c r="L6" s="93"/>
      <c r="M6" s="93"/>
      <c r="N6" s="93"/>
      <c r="O6" s="93"/>
      <c r="P6" s="93"/>
      <c r="Q6" s="93"/>
      <c r="R6" s="93"/>
      <c r="S6" s="93"/>
      <c r="T6" s="93"/>
      <c r="U6" s="93"/>
      <c r="V6" s="93"/>
      <c r="W6" s="94"/>
      <c r="Y6" s="1" t="s">
        <v>23</v>
      </c>
    </row>
    <row r="7" spans="2:72" ht="17.25" customHeight="1" x14ac:dyDescent="0.15">
      <c r="B7" s="97" t="s">
        <v>20</v>
      </c>
      <c r="C7" s="98"/>
      <c r="D7" s="98"/>
      <c r="E7" s="98"/>
      <c r="F7" s="98"/>
      <c r="G7" s="99"/>
      <c r="H7" s="97"/>
      <c r="I7" s="98"/>
      <c r="J7" s="98"/>
      <c r="K7" s="98"/>
      <c r="L7" s="98"/>
      <c r="M7" s="98"/>
      <c r="N7" s="98"/>
      <c r="O7" s="98"/>
      <c r="P7" s="98"/>
      <c r="Q7" s="98"/>
      <c r="R7" s="98"/>
      <c r="S7" s="98"/>
      <c r="T7" s="98"/>
      <c r="U7" s="98"/>
      <c r="V7" s="98"/>
      <c r="W7" s="99"/>
    </row>
    <row r="8" spans="2:72" ht="17.25" customHeight="1" x14ac:dyDescent="0.15">
      <c r="B8" s="87" t="s">
        <v>11</v>
      </c>
      <c r="C8" s="77"/>
      <c r="D8" s="77"/>
      <c r="E8" s="77"/>
      <c r="F8" s="77"/>
      <c r="G8" s="88"/>
      <c r="H8" s="87"/>
      <c r="I8" s="77"/>
      <c r="J8" s="77"/>
      <c r="K8" s="77"/>
      <c r="L8" s="77"/>
      <c r="M8" s="77"/>
      <c r="N8" s="77"/>
      <c r="O8" s="77"/>
      <c r="P8" s="77"/>
      <c r="Q8" s="77"/>
      <c r="R8" s="77"/>
      <c r="S8" s="77"/>
      <c r="T8" s="77"/>
      <c r="U8" s="77"/>
      <c r="V8" s="77"/>
      <c r="W8" s="88"/>
      <c r="Y8" s="1" t="s">
        <v>28</v>
      </c>
    </row>
    <row r="9" spans="2:72" ht="17.25" customHeight="1" x14ac:dyDescent="0.15">
      <c r="B9" s="87" t="s">
        <v>31</v>
      </c>
      <c r="C9" s="77"/>
      <c r="D9" s="77"/>
      <c r="E9" s="77"/>
      <c r="F9" s="77"/>
      <c r="G9" s="88"/>
      <c r="H9" s="87"/>
      <c r="I9" s="77"/>
      <c r="J9" s="77"/>
      <c r="K9" s="77"/>
      <c r="L9" s="77"/>
      <c r="M9" s="77"/>
      <c r="N9" s="77"/>
      <c r="O9" s="77"/>
      <c r="P9" s="77"/>
      <c r="Q9" s="77"/>
      <c r="R9" s="77"/>
      <c r="S9" s="77"/>
      <c r="T9" s="77"/>
      <c r="U9" s="77"/>
      <c r="V9" s="77"/>
      <c r="W9" s="88"/>
    </row>
    <row r="10" spans="2:72" ht="17.25" customHeight="1" x14ac:dyDescent="0.15">
      <c r="B10" s="89" t="s">
        <v>32</v>
      </c>
      <c r="C10" s="90"/>
      <c r="D10" s="90"/>
      <c r="E10" s="90"/>
      <c r="F10" s="90"/>
      <c r="G10" s="91"/>
      <c r="H10" s="89"/>
      <c r="I10" s="90"/>
      <c r="J10" s="90"/>
      <c r="K10" s="90"/>
      <c r="L10" s="90"/>
      <c r="M10" s="90"/>
      <c r="N10" s="90"/>
      <c r="O10" s="90"/>
      <c r="P10" s="90"/>
      <c r="Q10" s="90"/>
      <c r="R10" s="90"/>
      <c r="S10" s="90"/>
      <c r="T10" s="90"/>
      <c r="U10" s="90"/>
      <c r="V10" s="90"/>
      <c r="W10" s="91"/>
      <c r="Y10" s="7"/>
      <c r="Z10" s="4" t="s">
        <v>34</v>
      </c>
      <c r="AA10" s="7"/>
      <c r="AB10" s="7"/>
      <c r="AC10" s="7"/>
      <c r="AD10" s="7"/>
      <c r="AE10" s="7"/>
      <c r="AF10" s="7"/>
      <c r="AG10" s="7"/>
      <c r="AH10" s="7"/>
      <c r="AI10" s="7"/>
      <c r="AJ10" s="7"/>
      <c r="AK10" s="7"/>
      <c r="AL10" s="7"/>
      <c r="AM10" s="7"/>
      <c r="AN10" s="7"/>
      <c r="AO10" s="7"/>
      <c r="AP10" s="7"/>
      <c r="AQ10" s="7"/>
      <c r="AR10" s="7"/>
      <c r="AS10" s="7"/>
      <c r="AT10" s="7"/>
    </row>
    <row r="11" spans="2:72" ht="17.25" customHeight="1" x14ac:dyDescent="0.15">
      <c r="B11" s="92" t="s">
        <v>37</v>
      </c>
      <c r="C11" s="93"/>
      <c r="D11" s="93"/>
      <c r="E11" s="93"/>
      <c r="F11" s="93"/>
      <c r="G11" s="94"/>
      <c r="H11" s="92" t="s">
        <v>38</v>
      </c>
      <c r="I11" s="93"/>
      <c r="J11" s="93"/>
      <c r="K11" s="93"/>
      <c r="L11" s="93"/>
      <c r="M11" s="93"/>
      <c r="N11" s="93"/>
      <c r="O11" s="93"/>
      <c r="P11" s="93"/>
      <c r="Q11" s="93"/>
      <c r="R11" s="93"/>
      <c r="S11" s="93"/>
      <c r="T11" s="93"/>
      <c r="U11" s="93"/>
      <c r="V11" s="93"/>
      <c r="W11" s="94"/>
      <c r="Z11" s="2"/>
    </row>
    <row r="13" spans="2:72" ht="14.25" customHeight="1" x14ac:dyDescent="0.15">
      <c r="B13" s="2" t="s">
        <v>90</v>
      </c>
      <c r="AE13" s="8"/>
    </row>
    <row r="14" spans="2:72" ht="13.5" customHeight="1" x14ac:dyDescent="0.15">
      <c r="B14" s="2"/>
      <c r="AE14" s="8"/>
    </row>
    <row r="15" spans="2:72" ht="13.5" customHeight="1" x14ac:dyDescent="0.15">
      <c r="B15" s="2"/>
      <c r="C15" s="80" t="s">
        <v>25</v>
      </c>
      <c r="D15" s="81"/>
      <c r="E15" s="81"/>
      <c r="F15" s="81"/>
      <c r="G15" s="81"/>
      <c r="H15" s="81"/>
      <c r="I15" s="81"/>
      <c r="J15" s="81"/>
      <c r="K15" s="81"/>
      <c r="L15" s="81"/>
      <c r="M15" s="81"/>
      <c r="N15" s="81"/>
      <c r="O15" s="81"/>
      <c r="P15" s="82"/>
      <c r="Q15" s="80" t="s">
        <v>25</v>
      </c>
      <c r="R15" s="81"/>
      <c r="S15" s="81"/>
      <c r="T15" s="81"/>
      <c r="U15" s="81"/>
      <c r="V15" s="81"/>
      <c r="W15" s="81"/>
      <c r="X15" s="81"/>
      <c r="Y15" s="81"/>
      <c r="Z15" s="81"/>
      <c r="AA15" s="81"/>
      <c r="AB15" s="81"/>
      <c r="AC15" s="81"/>
      <c r="AD15" s="82"/>
      <c r="AE15" s="80" t="s">
        <v>25</v>
      </c>
      <c r="AF15" s="81"/>
      <c r="AG15" s="81"/>
      <c r="AH15" s="81"/>
      <c r="AI15" s="81"/>
      <c r="AJ15" s="81"/>
      <c r="AK15" s="81"/>
      <c r="AL15" s="81"/>
      <c r="AM15" s="81"/>
      <c r="AN15" s="81"/>
      <c r="AO15" s="81"/>
      <c r="AP15" s="81"/>
      <c r="AQ15" s="81"/>
      <c r="AR15" s="82"/>
      <c r="AS15" s="80" t="s">
        <v>25</v>
      </c>
      <c r="AT15" s="81"/>
      <c r="AU15" s="81"/>
      <c r="AV15" s="81"/>
      <c r="AW15" s="81"/>
      <c r="AX15" s="81"/>
      <c r="AY15" s="81"/>
      <c r="AZ15" s="81"/>
      <c r="BA15" s="81"/>
      <c r="BB15" s="81"/>
      <c r="BC15" s="81"/>
      <c r="BD15" s="81"/>
      <c r="BE15" s="81"/>
      <c r="BF15" s="82"/>
      <c r="BG15" s="80" t="s">
        <v>25</v>
      </c>
      <c r="BH15" s="81"/>
      <c r="BI15" s="81"/>
      <c r="BJ15" s="81"/>
      <c r="BK15" s="81"/>
      <c r="BL15" s="81"/>
      <c r="BM15" s="81"/>
      <c r="BN15" s="81"/>
      <c r="BO15" s="81"/>
      <c r="BP15" s="81"/>
      <c r="BQ15" s="81"/>
      <c r="BR15" s="81"/>
      <c r="BS15" s="81"/>
      <c r="BT15" s="82"/>
    </row>
    <row r="16" spans="2:72" ht="13.5" customHeight="1" x14ac:dyDescent="0.15">
      <c r="B16" s="63" t="s">
        <v>43</v>
      </c>
      <c r="C16" s="86" t="s">
        <v>49</v>
      </c>
      <c r="D16" s="86"/>
      <c r="E16" s="86"/>
      <c r="F16" s="86"/>
      <c r="G16" s="86"/>
      <c r="H16" s="86"/>
      <c r="I16" s="86"/>
      <c r="J16" s="86"/>
      <c r="K16" s="86"/>
      <c r="L16" s="86"/>
      <c r="M16" s="86"/>
      <c r="N16" s="86"/>
      <c r="O16" s="86"/>
      <c r="P16" s="86"/>
      <c r="Q16" s="86" t="s">
        <v>49</v>
      </c>
      <c r="R16" s="86"/>
      <c r="S16" s="86"/>
      <c r="T16" s="86"/>
      <c r="U16" s="86"/>
      <c r="V16" s="86"/>
      <c r="W16" s="86"/>
      <c r="X16" s="86"/>
      <c r="Y16" s="86"/>
      <c r="Z16" s="86"/>
      <c r="AA16" s="86"/>
      <c r="AB16" s="86"/>
      <c r="AC16" s="86"/>
      <c r="AD16" s="86"/>
      <c r="AE16" s="86" t="s">
        <v>49</v>
      </c>
      <c r="AF16" s="86"/>
      <c r="AG16" s="86"/>
      <c r="AH16" s="86"/>
      <c r="AI16" s="86"/>
      <c r="AJ16" s="86"/>
      <c r="AK16" s="86"/>
      <c r="AL16" s="86"/>
      <c r="AM16" s="86"/>
      <c r="AN16" s="86"/>
      <c r="AO16" s="86"/>
      <c r="AP16" s="86"/>
      <c r="AQ16" s="86"/>
      <c r="AR16" s="86"/>
      <c r="AS16" s="86" t="s">
        <v>49</v>
      </c>
      <c r="AT16" s="86"/>
      <c r="AU16" s="86"/>
      <c r="AV16" s="86"/>
      <c r="AW16" s="86"/>
      <c r="AX16" s="86"/>
      <c r="AY16" s="86"/>
      <c r="AZ16" s="86"/>
      <c r="BA16" s="86"/>
      <c r="BB16" s="86"/>
      <c r="BC16" s="86"/>
      <c r="BD16" s="86"/>
      <c r="BE16" s="86"/>
      <c r="BF16" s="86"/>
      <c r="BG16" s="86" t="s">
        <v>49</v>
      </c>
      <c r="BH16" s="86"/>
      <c r="BI16" s="86"/>
      <c r="BJ16" s="86"/>
      <c r="BK16" s="86"/>
      <c r="BL16" s="86"/>
      <c r="BM16" s="86"/>
      <c r="BN16" s="86"/>
      <c r="BO16" s="86"/>
      <c r="BP16" s="86"/>
      <c r="BQ16" s="86"/>
      <c r="BR16" s="86"/>
      <c r="BS16" s="86"/>
      <c r="BT16" s="86"/>
    </row>
    <row r="17" spans="2:72" ht="13.5" customHeight="1" x14ac:dyDescent="0.15">
      <c r="B17" s="63"/>
      <c r="C17" s="80" t="s">
        <v>91</v>
      </c>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2"/>
    </row>
    <row r="18" spans="2:72" ht="13.5" customHeight="1" x14ac:dyDescent="0.15">
      <c r="B18" s="63"/>
      <c r="C18" s="57"/>
      <c r="D18" s="58"/>
      <c r="E18" s="58"/>
      <c r="F18" s="58"/>
      <c r="G18" s="58"/>
      <c r="H18" s="58"/>
      <c r="I18" s="58"/>
      <c r="J18" s="58"/>
      <c r="K18" s="58"/>
      <c r="L18" s="58"/>
      <c r="M18" s="58"/>
      <c r="N18" s="58"/>
      <c r="O18" s="58"/>
      <c r="P18" s="59"/>
      <c r="Q18" s="57"/>
      <c r="R18" s="58"/>
      <c r="S18" s="58"/>
      <c r="T18" s="58"/>
      <c r="U18" s="58"/>
      <c r="V18" s="58"/>
      <c r="W18" s="58"/>
      <c r="X18" s="58"/>
      <c r="Y18" s="58"/>
      <c r="Z18" s="58"/>
      <c r="AA18" s="58"/>
      <c r="AB18" s="58"/>
      <c r="AC18" s="58"/>
      <c r="AD18" s="59"/>
      <c r="AE18" s="57"/>
      <c r="AF18" s="58"/>
      <c r="AG18" s="58"/>
      <c r="AH18" s="58"/>
      <c r="AI18" s="58"/>
      <c r="AJ18" s="58"/>
      <c r="AK18" s="58"/>
      <c r="AL18" s="58"/>
      <c r="AM18" s="58"/>
      <c r="AN18" s="58"/>
      <c r="AO18" s="58"/>
      <c r="AP18" s="58"/>
      <c r="AQ18" s="58"/>
      <c r="AR18" s="59"/>
      <c r="AS18" s="57"/>
      <c r="AT18" s="58"/>
      <c r="AU18" s="58"/>
      <c r="AV18" s="58"/>
      <c r="AW18" s="58"/>
      <c r="AX18" s="58"/>
      <c r="AY18" s="58"/>
      <c r="AZ18" s="58"/>
      <c r="BA18" s="58"/>
      <c r="BB18" s="58"/>
      <c r="BC18" s="58"/>
      <c r="BD18" s="58"/>
      <c r="BE18" s="58"/>
      <c r="BF18" s="59"/>
      <c r="BG18" s="57"/>
      <c r="BH18" s="58"/>
      <c r="BI18" s="58"/>
      <c r="BJ18" s="58"/>
      <c r="BK18" s="58"/>
      <c r="BL18" s="58"/>
      <c r="BM18" s="58"/>
      <c r="BN18" s="58"/>
      <c r="BO18" s="58"/>
      <c r="BP18" s="58"/>
      <c r="BQ18" s="58"/>
      <c r="BR18" s="58"/>
      <c r="BS18" s="58"/>
      <c r="BT18" s="59"/>
    </row>
    <row r="19" spans="2:72" ht="13.5" customHeight="1" x14ac:dyDescent="0.15">
      <c r="B19" s="63"/>
      <c r="C19" s="57"/>
      <c r="D19" s="58"/>
      <c r="E19" s="58"/>
      <c r="F19" s="58"/>
      <c r="G19" s="58"/>
      <c r="H19" s="58"/>
      <c r="I19" s="58"/>
      <c r="J19" s="58"/>
      <c r="K19" s="58"/>
      <c r="L19" s="58"/>
      <c r="M19" s="58"/>
      <c r="N19" s="58"/>
      <c r="O19" s="58"/>
      <c r="P19" s="59"/>
      <c r="Q19" s="57"/>
      <c r="R19" s="58"/>
      <c r="S19" s="58"/>
      <c r="T19" s="58"/>
      <c r="U19" s="58"/>
      <c r="V19" s="58"/>
      <c r="W19" s="58"/>
      <c r="X19" s="58"/>
      <c r="Y19" s="58"/>
      <c r="Z19" s="58"/>
      <c r="AA19" s="58"/>
      <c r="AB19" s="58"/>
      <c r="AC19" s="58"/>
      <c r="AD19" s="59"/>
      <c r="AE19" s="57"/>
      <c r="AF19" s="58"/>
      <c r="AG19" s="58"/>
      <c r="AH19" s="58"/>
      <c r="AI19" s="58"/>
      <c r="AJ19" s="58"/>
      <c r="AK19" s="58"/>
      <c r="AL19" s="58"/>
      <c r="AM19" s="58"/>
      <c r="AN19" s="58"/>
      <c r="AO19" s="58"/>
      <c r="AP19" s="58"/>
      <c r="AQ19" s="58"/>
      <c r="AR19" s="59"/>
      <c r="AS19" s="57"/>
      <c r="AT19" s="58"/>
      <c r="AU19" s="58"/>
      <c r="AV19" s="58"/>
      <c r="AW19" s="58"/>
      <c r="AX19" s="58"/>
      <c r="AY19" s="58"/>
      <c r="AZ19" s="58"/>
      <c r="BA19" s="58"/>
      <c r="BB19" s="58"/>
      <c r="BC19" s="58"/>
      <c r="BD19" s="58"/>
      <c r="BE19" s="58"/>
      <c r="BF19" s="59"/>
      <c r="BG19" s="57"/>
      <c r="BH19" s="58"/>
      <c r="BI19" s="58"/>
      <c r="BJ19" s="58"/>
      <c r="BK19" s="58"/>
      <c r="BL19" s="58"/>
      <c r="BM19" s="58"/>
      <c r="BN19" s="58"/>
      <c r="BO19" s="58"/>
      <c r="BP19" s="58"/>
      <c r="BQ19" s="58"/>
      <c r="BR19" s="58"/>
      <c r="BS19" s="58"/>
      <c r="BT19" s="59"/>
    </row>
    <row r="20" spans="2:72" ht="13.5" customHeight="1" x14ac:dyDescent="0.15">
      <c r="B20" s="63"/>
      <c r="C20" s="57"/>
      <c r="D20" s="58"/>
      <c r="E20" s="58"/>
      <c r="F20" s="58"/>
      <c r="G20" s="58"/>
      <c r="H20" s="58"/>
      <c r="I20" s="58"/>
      <c r="J20" s="58"/>
      <c r="K20" s="58"/>
      <c r="L20" s="58"/>
      <c r="M20" s="58"/>
      <c r="N20" s="58"/>
      <c r="O20" s="58"/>
      <c r="P20" s="59"/>
      <c r="Q20" s="57"/>
      <c r="R20" s="58"/>
      <c r="S20" s="58"/>
      <c r="T20" s="58"/>
      <c r="U20" s="58"/>
      <c r="V20" s="58"/>
      <c r="W20" s="58"/>
      <c r="X20" s="58"/>
      <c r="Y20" s="58"/>
      <c r="Z20" s="58"/>
      <c r="AA20" s="58"/>
      <c r="AB20" s="58"/>
      <c r="AC20" s="58"/>
      <c r="AD20" s="59"/>
      <c r="AE20" s="57"/>
      <c r="AF20" s="58"/>
      <c r="AG20" s="58"/>
      <c r="AH20" s="58"/>
      <c r="AI20" s="58"/>
      <c r="AJ20" s="58"/>
      <c r="AK20" s="58"/>
      <c r="AL20" s="58"/>
      <c r="AM20" s="58"/>
      <c r="AN20" s="58"/>
      <c r="AO20" s="58"/>
      <c r="AP20" s="58"/>
      <c r="AQ20" s="58"/>
      <c r="AR20" s="59"/>
      <c r="AS20" s="57"/>
      <c r="AT20" s="58"/>
      <c r="AU20" s="58"/>
      <c r="AV20" s="58"/>
      <c r="AW20" s="58"/>
      <c r="AX20" s="58"/>
      <c r="AY20" s="58"/>
      <c r="AZ20" s="58"/>
      <c r="BA20" s="58"/>
      <c r="BB20" s="58"/>
      <c r="BC20" s="58"/>
      <c r="BD20" s="58"/>
      <c r="BE20" s="58"/>
      <c r="BF20" s="59"/>
      <c r="BG20" s="57"/>
      <c r="BH20" s="58"/>
      <c r="BI20" s="58"/>
      <c r="BJ20" s="58"/>
      <c r="BK20" s="58"/>
      <c r="BL20" s="58"/>
      <c r="BM20" s="58"/>
      <c r="BN20" s="58"/>
      <c r="BO20" s="58"/>
      <c r="BP20" s="58"/>
      <c r="BQ20" s="58"/>
      <c r="BR20" s="58"/>
      <c r="BS20" s="58"/>
      <c r="BT20" s="59"/>
    </row>
    <row r="21" spans="2:72" ht="13.5" customHeight="1" x14ac:dyDescent="0.15">
      <c r="B21" s="63"/>
      <c r="C21" s="60"/>
      <c r="D21" s="61"/>
      <c r="E21" s="61"/>
      <c r="F21" s="61"/>
      <c r="G21" s="61"/>
      <c r="H21" s="61"/>
      <c r="I21" s="61"/>
      <c r="J21" s="61"/>
      <c r="K21" s="61"/>
      <c r="L21" s="61"/>
      <c r="M21" s="61"/>
      <c r="N21" s="61"/>
      <c r="O21" s="61"/>
      <c r="P21" s="62"/>
      <c r="Q21" s="60"/>
      <c r="R21" s="61"/>
      <c r="S21" s="61"/>
      <c r="T21" s="61"/>
      <c r="U21" s="61"/>
      <c r="V21" s="61"/>
      <c r="W21" s="61"/>
      <c r="X21" s="61"/>
      <c r="Y21" s="61"/>
      <c r="Z21" s="61"/>
      <c r="AA21" s="61"/>
      <c r="AB21" s="61"/>
      <c r="AC21" s="61"/>
      <c r="AD21" s="62"/>
      <c r="AE21" s="60"/>
      <c r="AF21" s="61"/>
      <c r="AG21" s="61"/>
      <c r="AH21" s="61"/>
      <c r="AI21" s="61"/>
      <c r="AJ21" s="61"/>
      <c r="AK21" s="61"/>
      <c r="AL21" s="61"/>
      <c r="AM21" s="61"/>
      <c r="AN21" s="61"/>
      <c r="AO21" s="61"/>
      <c r="AP21" s="61"/>
      <c r="AQ21" s="61"/>
      <c r="AR21" s="62"/>
      <c r="AS21" s="60"/>
      <c r="AT21" s="61"/>
      <c r="AU21" s="61"/>
      <c r="AV21" s="61"/>
      <c r="AW21" s="61"/>
      <c r="AX21" s="61"/>
      <c r="AY21" s="61"/>
      <c r="AZ21" s="61"/>
      <c r="BA21" s="61"/>
      <c r="BB21" s="61"/>
      <c r="BC21" s="61"/>
      <c r="BD21" s="61"/>
      <c r="BE21" s="61"/>
      <c r="BF21" s="62"/>
      <c r="BG21" s="60"/>
      <c r="BH21" s="61"/>
      <c r="BI21" s="61"/>
      <c r="BJ21" s="61"/>
      <c r="BK21" s="61"/>
      <c r="BL21" s="61"/>
      <c r="BM21" s="61"/>
      <c r="BN21" s="61"/>
      <c r="BO21" s="61"/>
      <c r="BP21" s="61"/>
      <c r="BQ21" s="61"/>
      <c r="BR21" s="61"/>
      <c r="BS21" s="61"/>
      <c r="BT21" s="62"/>
    </row>
    <row r="22" spans="2:72" ht="13.5" customHeight="1" x14ac:dyDescent="0.15">
      <c r="B22" s="63"/>
      <c r="C22" s="83" t="s">
        <v>39</v>
      </c>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5"/>
    </row>
    <row r="23" spans="2:72" ht="13.5" customHeight="1" x14ac:dyDescent="0.15">
      <c r="B23" s="63"/>
      <c r="C23" s="54"/>
      <c r="D23" s="55"/>
      <c r="E23" s="55"/>
      <c r="F23" s="55"/>
      <c r="G23" s="55"/>
      <c r="H23" s="55"/>
      <c r="I23" s="55"/>
      <c r="J23" s="55"/>
      <c r="K23" s="55"/>
      <c r="L23" s="55"/>
      <c r="M23" s="55"/>
      <c r="N23" s="55"/>
      <c r="O23" s="55"/>
      <c r="P23" s="56"/>
      <c r="Q23" s="54"/>
      <c r="R23" s="55"/>
      <c r="S23" s="55"/>
      <c r="T23" s="55"/>
      <c r="U23" s="55"/>
      <c r="V23" s="55"/>
      <c r="W23" s="55"/>
      <c r="X23" s="55"/>
      <c r="Y23" s="55"/>
      <c r="Z23" s="55"/>
      <c r="AA23" s="55"/>
      <c r="AB23" s="55"/>
      <c r="AC23" s="55"/>
      <c r="AD23" s="56"/>
      <c r="AE23" s="54"/>
      <c r="AF23" s="55"/>
      <c r="AG23" s="55"/>
      <c r="AH23" s="55"/>
      <c r="AI23" s="55"/>
      <c r="AJ23" s="55"/>
      <c r="AK23" s="55"/>
      <c r="AL23" s="55"/>
      <c r="AM23" s="55"/>
      <c r="AN23" s="55"/>
      <c r="AO23" s="55"/>
      <c r="AP23" s="55"/>
      <c r="AQ23" s="55"/>
      <c r="AR23" s="56"/>
      <c r="AS23" s="54"/>
      <c r="AT23" s="55"/>
      <c r="AU23" s="55"/>
      <c r="AV23" s="55"/>
      <c r="AW23" s="55"/>
      <c r="AX23" s="55"/>
      <c r="AY23" s="55"/>
      <c r="AZ23" s="55"/>
      <c r="BA23" s="55"/>
      <c r="BB23" s="55"/>
      <c r="BC23" s="55"/>
      <c r="BD23" s="55"/>
      <c r="BE23" s="55"/>
      <c r="BF23" s="56"/>
      <c r="BG23" s="54"/>
      <c r="BH23" s="55"/>
      <c r="BI23" s="55"/>
      <c r="BJ23" s="55"/>
      <c r="BK23" s="55"/>
      <c r="BL23" s="55"/>
      <c r="BM23" s="55"/>
      <c r="BN23" s="55"/>
      <c r="BO23" s="55"/>
      <c r="BP23" s="55"/>
      <c r="BQ23" s="55"/>
      <c r="BR23" s="55"/>
      <c r="BS23" s="55"/>
      <c r="BT23" s="56"/>
    </row>
    <row r="24" spans="2:72" ht="13.5" customHeight="1" x14ac:dyDescent="0.15">
      <c r="B24" s="63"/>
      <c r="C24" s="57"/>
      <c r="D24" s="58"/>
      <c r="E24" s="58"/>
      <c r="F24" s="58"/>
      <c r="G24" s="58"/>
      <c r="H24" s="58"/>
      <c r="I24" s="58"/>
      <c r="J24" s="58"/>
      <c r="K24" s="58"/>
      <c r="L24" s="58"/>
      <c r="M24" s="58"/>
      <c r="N24" s="58"/>
      <c r="O24" s="58"/>
      <c r="P24" s="59"/>
      <c r="Q24" s="57"/>
      <c r="R24" s="58"/>
      <c r="S24" s="58"/>
      <c r="T24" s="58"/>
      <c r="U24" s="58"/>
      <c r="V24" s="58"/>
      <c r="W24" s="58"/>
      <c r="X24" s="58"/>
      <c r="Y24" s="58"/>
      <c r="Z24" s="58"/>
      <c r="AA24" s="58"/>
      <c r="AB24" s="58"/>
      <c r="AC24" s="58"/>
      <c r="AD24" s="59"/>
      <c r="AE24" s="57"/>
      <c r="AF24" s="58"/>
      <c r="AG24" s="58"/>
      <c r="AH24" s="58"/>
      <c r="AI24" s="58"/>
      <c r="AJ24" s="58"/>
      <c r="AK24" s="58"/>
      <c r="AL24" s="58"/>
      <c r="AM24" s="58"/>
      <c r="AN24" s="58"/>
      <c r="AO24" s="58"/>
      <c r="AP24" s="58"/>
      <c r="AQ24" s="58"/>
      <c r="AR24" s="59"/>
      <c r="AS24" s="57"/>
      <c r="AT24" s="58"/>
      <c r="AU24" s="58"/>
      <c r="AV24" s="58"/>
      <c r="AW24" s="58"/>
      <c r="AX24" s="58"/>
      <c r="AY24" s="58"/>
      <c r="AZ24" s="58"/>
      <c r="BA24" s="58"/>
      <c r="BB24" s="58"/>
      <c r="BC24" s="58"/>
      <c r="BD24" s="58"/>
      <c r="BE24" s="58"/>
      <c r="BF24" s="59"/>
      <c r="BG24" s="57"/>
      <c r="BH24" s="58"/>
      <c r="BI24" s="58"/>
      <c r="BJ24" s="58"/>
      <c r="BK24" s="58"/>
      <c r="BL24" s="58"/>
      <c r="BM24" s="58"/>
      <c r="BN24" s="58"/>
      <c r="BO24" s="58"/>
      <c r="BP24" s="58"/>
      <c r="BQ24" s="58"/>
      <c r="BR24" s="58"/>
      <c r="BS24" s="58"/>
      <c r="BT24" s="59"/>
    </row>
    <row r="25" spans="2:72" ht="13.5" customHeight="1" x14ac:dyDescent="0.15">
      <c r="B25" s="63"/>
      <c r="C25" s="57"/>
      <c r="D25" s="58"/>
      <c r="E25" s="58"/>
      <c r="F25" s="58"/>
      <c r="G25" s="58"/>
      <c r="H25" s="58"/>
      <c r="I25" s="58"/>
      <c r="J25" s="58"/>
      <c r="K25" s="58"/>
      <c r="L25" s="58"/>
      <c r="M25" s="58"/>
      <c r="N25" s="58"/>
      <c r="O25" s="58"/>
      <c r="P25" s="59"/>
      <c r="Q25" s="57"/>
      <c r="R25" s="58"/>
      <c r="S25" s="58"/>
      <c r="T25" s="58"/>
      <c r="U25" s="58"/>
      <c r="V25" s="58"/>
      <c r="W25" s="58"/>
      <c r="X25" s="58"/>
      <c r="Y25" s="58"/>
      <c r="Z25" s="58"/>
      <c r="AA25" s="58"/>
      <c r="AB25" s="58"/>
      <c r="AC25" s="58"/>
      <c r="AD25" s="59"/>
      <c r="AE25" s="57"/>
      <c r="AF25" s="58"/>
      <c r="AG25" s="58"/>
      <c r="AH25" s="58"/>
      <c r="AI25" s="58"/>
      <c r="AJ25" s="58"/>
      <c r="AK25" s="58"/>
      <c r="AL25" s="58"/>
      <c r="AM25" s="58"/>
      <c r="AN25" s="58"/>
      <c r="AO25" s="58"/>
      <c r="AP25" s="58"/>
      <c r="AQ25" s="58"/>
      <c r="AR25" s="59"/>
      <c r="AS25" s="57"/>
      <c r="AT25" s="58"/>
      <c r="AU25" s="58"/>
      <c r="AV25" s="58"/>
      <c r="AW25" s="58"/>
      <c r="AX25" s="58"/>
      <c r="AY25" s="58"/>
      <c r="AZ25" s="58"/>
      <c r="BA25" s="58"/>
      <c r="BB25" s="58"/>
      <c r="BC25" s="58"/>
      <c r="BD25" s="58"/>
      <c r="BE25" s="58"/>
      <c r="BF25" s="59"/>
      <c r="BG25" s="57"/>
      <c r="BH25" s="58"/>
      <c r="BI25" s="58"/>
      <c r="BJ25" s="58"/>
      <c r="BK25" s="58"/>
      <c r="BL25" s="58"/>
      <c r="BM25" s="58"/>
      <c r="BN25" s="58"/>
      <c r="BO25" s="58"/>
      <c r="BP25" s="58"/>
      <c r="BQ25" s="58"/>
      <c r="BR25" s="58"/>
      <c r="BS25" s="58"/>
      <c r="BT25" s="59"/>
    </row>
    <row r="26" spans="2:72" ht="13.5" customHeight="1" x14ac:dyDescent="0.15">
      <c r="B26" s="63"/>
      <c r="C26" s="60"/>
      <c r="D26" s="61"/>
      <c r="E26" s="61"/>
      <c r="F26" s="61"/>
      <c r="G26" s="61"/>
      <c r="H26" s="61"/>
      <c r="I26" s="61"/>
      <c r="J26" s="61"/>
      <c r="K26" s="61"/>
      <c r="L26" s="61"/>
      <c r="M26" s="61"/>
      <c r="N26" s="61"/>
      <c r="O26" s="61"/>
      <c r="P26" s="62"/>
      <c r="Q26" s="60"/>
      <c r="R26" s="61"/>
      <c r="S26" s="61"/>
      <c r="T26" s="61"/>
      <c r="U26" s="61"/>
      <c r="V26" s="61"/>
      <c r="W26" s="61"/>
      <c r="X26" s="61"/>
      <c r="Y26" s="61"/>
      <c r="Z26" s="61"/>
      <c r="AA26" s="61"/>
      <c r="AB26" s="61"/>
      <c r="AC26" s="61"/>
      <c r="AD26" s="62"/>
      <c r="AE26" s="60"/>
      <c r="AF26" s="61"/>
      <c r="AG26" s="61"/>
      <c r="AH26" s="61"/>
      <c r="AI26" s="61"/>
      <c r="AJ26" s="61"/>
      <c r="AK26" s="61"/>
      <c r="AL26" s="61"/>
      <c r="AM26" s="61"/>
      <c r="AN26" s="61"/>
      <c r="AO26" s="61"/>
      <c r="AP26" s="61"/>
      <c r="AQ26" s="61"/>
      <c r="AR26" s="62"/>
      <c r="AS26" s="60"/>
      <c r="AT26" s="61"/>
      <c r="AU26" s="61"/>
      <c r="AV26" s="61"/>
      <c r="AW26" s="61"/>
      <c r="AX26" s="61"/>
      <c r="AY26" s="61"/>
      <c r="AZ26" s="61"/>
      <c r="BA26" s="61"/>
      <c r="BB26" s="61"/>
      <c r="BC26" s="61"/>
      <c r="BD26" s="61"/>
      <c r="BE26" s="61"/>
      <c r="BF26" s="62"/>
      <c r="BG26" s="60"/>
      <c r="BH26" s="61"/>
      <c r="BI26" s="61"/>
      <c r="BJ26" s="61"/>
      <c r="BK26" s="61"/>
      <c r="BL26" s="61"/>
      <c r="BM26" s="61"/>
      <c r="BN26" s="61"/>
      <c r="BO26" s="61"/>
      <c r="BP26" s="61"/>
      <c r="BQ26" s="61"/>
      <c r="BR26" s="61"/>
      <c r="BS26" s="61"/>
      <c r="BT26" s="62"/>
    </row>
    <row r="27" spans="2:72" ht="13.5" customHeight="1" x14ac:dyDescent="0.15">
      <c r="B27" s="63" t="s">
        <v>45</v>
      </c>
      <c r="C27" s="86" t="s">
        <v>49</v>
      </c>
      <c r="D27" s="86"/>
      <c r="E27" s="86"/>
      <c r="F27" s="86"/>
      <c r="G27" s="86"/>
      <c r="H27" s="86"/>
      <c r="I27" s="86"/>
      <c r="J27" s="86"/>
      <c r="K27" s="86"/>
      <c r="L27" s="86"/>
      <c r="M27" s="86"/>
      <c r="N27" s="86"/>
      <c r="O27" s="86"/>
      <c r="P27" s="86"/>
      <c r="Q27" s="86" t="s">
        <v>49</v>
      </c>
      <c r="R27" s="86"/>
      <c r="S27" s="86"/>
      <c r="T27" s="86"/>
      <c r="U27" s="86"/>
      <c r="V27" s="86"/>
      <c r="W27" s="86"/>
      <c r="X27" s="86"/>
      <c r="Y27" s="86"/>
      <c r="Z27" s="86"/>
      <c r="AA27" s="86"/>
      <c r="AB27" s="86"/>
      <c r="AC27" s="86"/>
      <c r="AD27" s="86"/>
      <c r="AE27" s="86" t="s">
        <v>49</v>
      </c>
      <c r="AF27" s="86"/>
      <c r="AG27" s="86"/>
      <c r="AH27" s="86"/>
      <c r="AI27" s="86"/>
      <c r="AJ27" s="86"/>
      <c r="AK27" s="86"/>
      <c r="AL27" s="86"/>
      <c r="AM27" s="86"/>
      <c r="AN27" s="86"/>
      <c r="AO27" s="86"/>
      <c r="AP27" s="86"/>
      <c r="AQ27" s="86"/>
      <c r="AR27" s="86"/>
      <c r="AS27" s="86" t="s">
        <v>49</v>
      </c>
      <c r="AT27" s="86"/>
      <c r="AU27" s="86"/>
      <c r="AV27" s="86"/>
      <c r="AW27" s="86"/>
      <c r="AX27" s="86"/>
      <c r="AY27" s="86"/>
      <c r="AZ27" s="86"/>
      <c r="BA27" s="86"/>
      <c r="BB27" s="86"/>
      <c r="BC27" s="86"/>
      <c r="BD27" s="86"/>
      <c r="BE27" s="86"/>
      <c r="BF27" s="86"/>
      <c r="BG27" s="86" t="s">
        <v>49</v>
      </c>
      <c r="BH27" s="86"/>
      <c r="BI27" s="86"/>
      <c r="BJ27" s="86"/>
      <c r="BK27" s="86"/>
      <c r="BL27" s="86"/>
      <c r="BM27" s="86"/>
      <c r="BN27" s="86"/>
      <c r="BO27" s="86"/>
      <c r="BP27" s="86"/>
      <c r="BQ27" s="86"/>
      <c r="BR27" s="86"/>
      <c r="BS27" s="86"/>
      <c r="BT27" s="86"/>
    </row>
    <row r="28" spans="2:72" ht="13.5" customHeight="1" x14ac:dyDescent="0.15">
      <c r="B28" s="63"/>
      <c r="C28" s="80" t="s">
        <v>91</v>
      </c>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2"/>
    </row>
    <row r="29" spans="2:72" ht="13.5" customHeight="1" x14ac:dyDescent="0.15">
      <c r="B29" s="63"/>
      <c r="C29" s="57"/>
      <c r="D29" s="58"/>
      <c r="E29" s="58"/>
      <c r="F29" s="58"/>
      <c r="G29" s="58"/>
      <c r="H29" s="58"/>
      <c r="I29" s="58"/>
      <c r="J29" s="58"/>
      <c r="K29" s="58"/>
      <c r="L29" s="58"/>
      <c r="M29" s="58"/>
      <c r="N29" s="58"/>
      <c r="O29" s="58"/>
      <c r="P29" s="59"/>
      <c r="Q29" s="57"/>
      <c r="R29" s="58"/>
      <c r="S29" s="58"/>
      <c r="T29" s="58"/>
      <c r="U29" s="58"/>
      <c r="V29" s="58"/>
      <c r="W29" s="58"/>
      <c r="X29" s="58"/>
      <c r="Y29" s="58"/>
      <c r="Z29" s="58"/>
      <c r="AA29" s="58"/>
      <c r="AB29" s="58"/>
      <c r="AC29" s="58"/>
      <c r="AD29" s="59"/>
      <c r="AE29" s="57"/>
      <c r="AF29" s="58"/>
      <c r="AG29" s="58"/>
      <c r="AH29" s="58"/>
      <c r="AI29" s="58"/>
      <c r="AJ29" s="58"/>
      <c r="AK29" s="58"/>
      <c r="AL29" s="58"/>
      <c r="AM29" s="58"/>
      <c r="AN29" s="58"/>
      <c r="AO29" s="58"/>
      <c r="AP29" s="58"/>
      <c r="AQ29" s="58"/>
      <c r="AR29" s="59"/>
      <c r="AS29" s="57"/>
      <c r="AT29" s="58"/>
      <c r="AU29" s="58"/>
      <c r="AV29" s="58"/>
      <c r="AW29" s="58"/>
      <c r="AX29" s="58"/>
      <c r="AY29" s="58"/>
      <c r="AZ29" s="58"/>
      <c r="BA29" s="58"/>
      <c r="BB29" s="58"/>
      <c r="BC29" s="58"/>
      <c r="BD29" s="58"/>
      <c r="BE29" s="58"/>
      <c r="BF29" s="59"/>
      <c r="BG29" s="57"/>
      <c r="BH29" s="58"/>
      <c r="BI29" s="58"/>
      <c r="BJ29" s="58"/>
      <c r="BK29" s="58"/>
      <c r="BL29" s="58"/>
      <c r="BM29" s="58"/>
      <c r="BN29" s="58"/>
      <c r="BO29" s="58"/>
      <c r="BP29" s="58"/>
      <c r="BQ29" s="58"/>
      <c r="BR29" s="58"/>
      <c r="BS29" s="58"/>
      <c r="BT29" s="59"/>
    </row>
    <row r="30" spans="2:72" ht="13.5" customHeight="1" x14ac:dyDescent="0.15">
      <c r="B30" s="63"/>
      <c r="C30" s="57"/>
      <c r="D30" s="58"/>
      <c r="E30" s="58"/>
      <c r="F30" s="58"/>
      <c r="G30" s="58"/>
      <c r="H30" s="58"/>
      <c r="I30" s="58"/>
      <c r="J30" s="58"/>
      <c r="K30" s="58"/>
      <c r="L30" s="58"/>
      <c r="M30" s="58"/>
      <c r="N30" s="58"/>
      <c r="O30" s="58"/>
      <c r="P30" s="59"/>
      <c r="Q30" s="57"/>
      <c r="R30" s="58"/>
      <c r="S30" s="58"/>
      <c r="T30" s="58"/>
      <c r="U30" s="58"/>
      <c r="V30" s="58"/>
      <c r="W30" s="58"/>
      <c r="X30" s="58"/>
      <c r="Y30" s="58"/>
      <c r="Z30" s="58"/>
      <c r="AA30" s="58"/>
      <c r="AB30" s="58"/>
      <c r="AC30" s="58"/>
      <c r="AD30" s="59"/>
      <c r="AE30" s="57"/>
      <c r="AF30" s="58"/>
      <c r="AG30" s="58"/>
      <c r="AH30" s="58"/>
      <c r="AI30" s="58"/>
      <c r="AJ30" s="58"/>
      <c r="AK30" s="58"/>
      <c r="AL30" s="58"/>
      <c r="AM30" s="58"/>
      <c r="AN30" s="58"/>
      <c r="AO30" s="58"/>
      <c r="AP30" s="58"/>
      <c r="AQ30" s="58"/>
      <c r="AR30" s="59"/>
      <c r="AS30" s="57"/>
      <c r="AT30" s="58"/>
      <c r="AU30" s="58"/>
      <c r="AV30" s="58"/>
      <c r="AW30" s="58"/>
      <c r="AX30" s="58"/>
      <c r="AY30" s="58"/>
      <c r="AZ30" s="58"/>
      <c r="BA30" s="58"/>
      <c r="BB30" s="58"/>
      <c r="BC30" s="58"/>
      <c r="BD30" s="58"/>
      <c r="BE30" s="58"/>
      <c r="BF30" s="59"/>
      <c r="BG30" s="57"/>
      <c r="BH30" s="58"/>
      <c r="BI30" s="58"/>
      <c r="BJ30" s="58"/>
      <c r="BK30" s="58"/>
      <c r="BL30" s="58"/>
      <c r="BM30" s="58"/>
      <c r="BN30" s="58"/>
      <c r="BO30" s="58"/>
      <c r="BP30" s="58"/>
      <c r="BQ30" s="58"/>
      <c r="BR30" s="58"/>
      <c r="BS30" s="58"/>
      <c r="BT30" s="59"/>
    </row>
    <row r="31" spans="2:72" ht="13.5" customHeight="1" x14ac:dyDescent="0.15">
      <c r="B31" s="63"/>
      <c r="C31" s="57"/>
      <c r="D31" s="58"/>
      <c r="E31" s="58"/>
      <c r="F31" s="58"/>
      <c r="G31" s="58"/>
      <c r="H31" s="58"/>
      <c r="I31" s="58"/>
      <c r="J31" s="58"/>
      <c r="K31" s="58"/>
      <c r="L31" s="58"/>
      <c r="M31" s="58"/>
      <c r="N31" s="58"/>
      <c r="O31" s="58"/>
      <c r="P31" s="59"/>
      <c r="Q31" s="57"/>
      <c r="R31" s="58"/>
      <c r="S31" s="58"/>
      <c r="T31" s="58"/>
      <c r="U31" s="58"/>
      <c r="V31" s="58"/>
      <c r="W31" s="58"/>
      <c r="X31" s="58"/>
      <c r="Y31" s="58"/>
      <c r="Z31" s="58"/>
      <c r="AA31" s="58"/>
      <c r="AB31" s="58"/>
      <c r="AC31" s="58"/>
      <c r="AD31" s="59"/>
      <c r="AE31" s="57"/>
      <c r="AF31" s="58"/>
      <c r="AG31" s="58"/>
      <c r="AH31" s="58"/>
      <c r="AI31" s="58"/>
      <c r="AJ31" s="58"/>
      <c r="AK31" s="58"/>
      <c r="AL31" s="58"/>
      <c r="AM31" s="58"/>
      <c r="AN31" s="58"/>
      <c r="AO31" s="58"/>
      <c r="AP31" s="58"/>
      <c r="AQ31" s="58"/>
      <c r="AR31" s="59"/>
      <c r="AS31" s="57"/>
      <c r="AT31" s="58"/>
      <c r="AU31" s="58"/>
      <c r="AV31" s="58"/>
      <c r="AW31" s="58"/>
      <c r="AX31" s="58"/>
      <c r="AY31" s="58"/>
      <c r="AZ31" s="58"/>
      <c r="BA31" s="58"/>
      <c r="BB31" s="58"/>
      <c r="BC31" s="58"/>
      <c r="BD31" s="58"/>
      <c r="BE31" s="58"/>
      <c r="BF31" s="59"/>
      <c r="BG31" s="57"/>
      <c r="BH31" s="58"/>
      <c r="BI31" s="58"/>
      <c r="BJ31" s="58"/>
      <c r="BK31" s="58"/>
      <c r="BL31" s="58"/>
      <c r="BM31" s="58"/>
      <c r="BN31" s="58"/>
      <c r="BO31" s="58"/>
      <c r="BP31" s="58"/>
      <c r="BQ31" s="58"/>
      <c r="BR31" s="58"/>
      <c r="BS31" s="58"/>
      <c r="BT31" s="59"/>
    </row>
    <row r="32" spans="2:72" ht="13.5" customHeight="1" x14ac:dyDescent="0.15">
      <c r="B32" s="63"/>
      <c r="C32" s="60"/>
      <c r="D32" s="61"/>
      <c r="E32" s="61"/>
      <c r="F32" s="61"/>
      <c r="G32" s="61"/>
      <c r="H32" s="61"/>
      <c r="I32" s="61"/>
      <c r="J32" s="61"/>
      <c r="K32" s="61"/>
      <c r="L32" s="61"/>
      <c r="M32" s="61"/>
      <c r="N32" s="61"/>
      <c r="O32" s="61"/>
      <c r="P32" s="62"/>
      <c r="Q32" s="60"/>
      <c r="R32" s="61"/>
      <c r="S32" s="61"/>
      <c r="T32" s="61"/>
      <c r="U32" s="61"/>
      <c r="V32" s="61"/>
      <c r="W32" s="61"/>
      <c r="X32" s="61"/>
      <c r="Y32" s="61"/>
      <c r="Z32" s="61"/>
      <c r="AA32" s="61"/>
      <c r="AB32" s="61"/>
      <c r="AC32" s="61"/>
      <c r="AD32" s="62"/>
      <c r="AE32" s="60"/>
      <c r="AF32" s="61"/>
      <c r="AG32" s="61"/>
      <c r="AH32" s="61"/>
      <c r="AI32" s="61"/>
      <c r="AJ32" s="61"/>
      <c r="AK32" s="61"/>
      <c r="AL32" s="61"/>
      <c r="AM32" s="61"/>
      <c r="AN32" s="61"/>
      <c r="AO32" s="61"/>
      <c r="AP32" s="61"/>
      <c r="AQ32" s="61"/>
      <c r="AR32" s="62"/>
      <c r="AS32" s="60"/>
      <c r="AT32" s="61"/>
      <c r="AU32" s="61"/>
      <c r="AV32" s="61"/>
      <c r="AW32" s="61"/>
      <c r="AX32" s="61"/>
      <c r="AY32" s="61"/>
      <c r="AZ32" s="61"/>
      <c r="BA32" s="61"/>
      <c r="BB32" s="61"/>
      <c r="BC32" s="61"/>
      <c r="BD32" s="61"/>
      <c r="BE32" s="61"/>
      <c r="BF32" s="62"/>
      <c r="BG32" s="60"/>
      <c r="BH32" s="61"/>
      <c r="BI32" s="61"/>
      <c r="BJ32" s="61"/>
      <c r="BK32" s="61"/>
      <c r="BL32" s="61"/>
      <c r="BM32" s="61"/>
      <c r="BN32" s="61"/>
      <c r="BO32" s="61"/>
      <c r="BP32" s="61"/>
      <c r="BQ32" s="61"/>
      <c r="BR32" s="61"/>
      <c r="BS32" s="61"/>
      <c r="BT32" s="62"/>
    </row>
    <row r="33" spans="2:72" ht="13.5" customHeight="1" x14ac:dyDescent="0.15">
      <c r="B33" s="63"/>
      <c r="C33" s="83" t="s">
        <v>39</v>
      </c>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5"/>
    </row>
    <row r="34" spans="2:72" ht="13.5" customHeight="1" x14ac:dyDescent="0.15">
      <c r="B34" s="63"/>
      <c r="C34" s="54"/>
      <c r="D34" s="55"/>
      <c r="E34" s="55"/>
      <c r="F34" s="55"/>
      <c r="G34" s="55"/>
      <c r="H34" s="55"/>
      <c r="I34" s="55"/>
      <c r="J34" s="55"/>
      <c r="K34" s="55"/>
      <c r="L34" s="55"/>
      <c r="M34" s="55"/>
      <c r="N34" s="55"/>
      <c r="O34" s="55"/>
      <c r="P34" s="56"/>
      <c r="Q34" s="54"/>
      <c r="R34" s="55"/>
      <c r="S34" s="55"/>
      <c r="T34" s="55"/>
      <c r="U34" s="55"/>
      <c r="V34" s="55"/>
      <c r="W34" s="55"/>
      <c r="X34" s="55"/>
      <c r="Y34" s="55"/>
      <c r="Z34" s="55"/>
      <c r="AA34" s="55"/>
      <c r="AB34" s="55"/>
      <c r="AC34" s="55"/>
      <c r="AD34" s="56"/>
      <c r="AE34" s="54"/>
      <c r="AF34" s="55"/>
      <c r="AG34" s="55"/>
      <c r="AH34" s="55"/>
      <c r="AI34" s="55"/>
      <c r="AJ34" s="55"/>
      <c r="AK34" s="55"/>
      <c r="AL34" s="55"/>
      <c r="AM34" s="55"/>
      <c r="AN34" s="55"/>
      <c r="AO34" s="55"/>
      <c r="AP34" s="55"/>
      <c r="AQ34" s="55"/>
      <c r="AR34" s="56"/>
      <c r="AS34" s="54"/>
      <c r="AT34" s="55"/>
      <c r="AU34" s="55"/>
      <c r="AV34" s="55"/>
      <c r="AW34" s="55"/>
      <c r="AX34" s="55"/>
      <c r="AY34" s="55"/>
      <c r="AZ34" s="55"/>
      <c r="BA34" s="55"/>
      <c r="BB34" s="55"/>
      <c r="BC34" s="55"/>
      <c r="BD34" s="55"/>
      <c r="BE34" s="55"/>
      <c r="BF34" s="56"/>
      <c r="BG34" s="54"/>
      <c r="BH34" s="55"/>
      <c r="BI34" s="55"/>
      <c r="BJ34" s="55"/>
      <c r="BK34" s="55"/>
      <c r="BL34" s="55"/>
      <c r="BM34" s="55"/>
      <c r="BN34" s="55"/>
      <c r="BO34" s="55"/>
      <c r="BP34" s="55"/>
      <c r="BQ34" s="55"/>
      <c r="BR34" s="55"/>
      <c r="BS34" s="55"/>
      <c r="BT34" s="56"/>
    </row>
    <row r="35" spans="2:72" ht="13.5" customHeight="1" x14ac:dyDescent="0.15">
      <c r="B35" s="63"/>
      <c r="C35" s="57"/>
      <c r="D35" s="58"/>
      <c r="E35" s="58"/>
      <c r="F35" s="58"/>
      <c r="G35" s="58"/>
      <c r="H35" s="58"/>
      <c r="I35" s="58"/>
      <c r="J35" s="58"/>
      <c r="K35" s="58"/>
      <c r="L35" s="58"/>
      <c r="M35" s="58"/>
      <c r="N35" s="58"/>
      <c r="O35" s="58"/>
      <c r="P35" s="59"/>
      <c r="Q35" s="57"/>
      <c r="R35" s="58"/>
      <c r="S35" s="58"/>
      <c r="T35" s="58"/>
      <c r="U35" s="58"/>
      <c r="V35" s="58"/>
      <c r="W35" s="58"/>
      <c r="X35" s="58"/>
      <c r="Y35" s="58"/>
      <c r="Z35" s="58"/>
      <c r="AA35" s="58"/>
      <c r="AB35" s="58"/>
      <c r="AC35" s="58"/>
      <c r="AD35" s="59"/>
      <c r="AE35" s="57"/>
      <c r="AF35" s="58"/>
      <c r="AG35" s="58"/>
      <c r="AH35" s="58"/>
      <c r="AI35" s="58"/>
      <c r="AJ35" s="58"/>
      <c r="AK35" s="58"/>
      <c r="AL35" s="58"/>
      <c r="AM35" s="58"/>
      <c r="AN35" s="58"/>
      <c r="AO35" s="58"/>
      <c r="AP35" s="58"/>
      <c r="AQ35" s="58"/>
      <c r="AR35" s="59"/>
      <c r="AS35" s="57"/>
      <c r="AT35" s="58"/>
      <c r="AU35" s="58"/>
      <c r="AV35" s="58"/>
      <c r="AW35" s="58"/>
      <c r="AX35" s="58"/>
      <c r="AY35" s="58"/>
      <c r="AZ35" s="58"/>
      <c r="BA35" s="58"/>
      <c r="BB35" s="58"/>
      <c r="BC35" s="58"/>
      <c r="BD35" s="58"/>
      <c r="BE35" s="58"/>
      <c r="BF35" s="59"/>
      <c r="BG35" s="57"/>
      <c r="BH35" s="58"/>
      <c r="BI35" s="58"/>
      <c r="BJ35" s="58"/>
      <c r="BK35" s="58"/>
      <c r="BL35" s="58"/>
      <c r="BM35" s="58"/>
      <c r="BN35" s="58"/>
      <c r="BO35" s="58"/>
      <c r="BP35" s="58"/>
      <c r="BQ35" s="58"/>
      <c r="BR35" s="58"/>
      <c r="BS35" s="58"/>
      <c r="BT35" s="59"/>
    </row>
    <row r="36" spans="2:72" ht="13.5" customHeight="1" x14ac:dyDescent="0.15">
      <c r="B36" s="63"/>
      <c r="C36" s="57"/>
      <c r="D36" s="58"/>
      <c r="E36" s="58"/>
      <c r="F36" s="58"/>
      <c r="G36" s="58"/>
      <c r="H36" s="58"/>
      <c r="I36" s="58"/>
      <c r="J36" s="58"/>
      <c r="K36" s="58"/>
      <c r="L36" s="58"/>
      <c r="M36" s="58"/>
      <c r="N36" s="58"/>
      <c r="O36" s="58"/>
      <c r="P36" s="59"/>
      <c r="Q36" s="57"/>
      <c r="R36" s="58"/>
      <c r="S36" s="58"/>
      <c r="T36" s="58"/>
      <c r="U36" s="58"/>
      <c r="V36" s="58"/>
      <c r="W36" s="58"/>
      <c r="X36" s="58"/>
      <c r="Y36" s="58"/>
      <c r="Z36" s="58"/>
      <c r="AA36" s="58"/>
      <c r="AB36" s="58"/>
      <c r="AC36" s="58"/>
      <c r="AD36" s="59"/>
      <c r="AE36" s="57"/>
      <c r="AF36" s="58"/>
      <c r="AG36" s="58"/>
      <c r="AH36" s="58"/>
      <c r="AI36" s="58"/>
      <c r="AJ36" s="58"/>
      <c r="AK36" s="58"/>
      <c r="AL36" s="58"/>
      <c r="AM36" s="58"/>
      <c r="AN36" s="58"/>
      <c r="AO36" s="58"/>
      <c r="AP36" s="58"/>
      <c r="AQ36" s="58"/>
      <c r="AR36" s="59"/>
      <c r="AS36" s="57"/>
      <c r="AT36" s="58"/>
      <c r="AU36" s="58"/>
      <c r="AV36" s="58"/>
      <c r="AW36" s="58"/>
      <c r="AX36" s="58"/>
      <c r="AY36" s="58"/>
      <c r="AZ36" s="58"/>
      <c r="BA36" s="58"/>
      <c r="BB36" s="58"/>
      <c r="BC36" s="58"/>
      <c r="BD36" s="58"/>
      <c r="BE36" s="58"/>
      <c r="BF36" s="59"/>
      <c r="BG36" s="57"/>
      <c r="BH36" s="58"/>
      <c r="BI36" s="58"/>
      <c r="BJ36" s="58"/>
      <c r="BK36" s="58"/>
      <c r="BL36" s="58"/>
      <c r="BM36" s="58"/>
      <c r="BN36" s="58"/>
      <c r="BO36" s="58"/>
      <c r="BP36" s="58"/>
      <c r="BQ36" s="58"/>
      <c r="BR36" s="58"/>
      <c r="BS36" s="58"/>
      <c r="BT36" s="59"/>
    </row>
    <row r="37" spans="2:72" ht="13.5" customHeight="1" x14ac:dyDescent="0.15">
      <c r="B37" s="63"/>
      <c r="C37" s="60"/>
      <c r="D37" s="61"/>
      <c r="E37" s="61"/>
      <c r="F37" s="61"/>
      <c r="G37" s="61"/>
      <c r="H37" s="61"/>
      <c r="I37" s="61"/>
      <c r="J37" s="61"/>
      <c r="K37" s="61"/>
      <c r="L37" s="61"/>
      <c r="M37" s="61"/>
      <c r="N37" s="61"/>
      <c r="O37" s="61"/>
      <c r="P37" s="62"/>
      <c r="Q37" s="60"/>
      <c r="R37" s="61"/>
      <c r="S37" s="61"/>
      <c r="T37" s="61"/>
      <c r="U37" s="61"/>
      <c r="V37" s="61"/>
      <c r="W37" s="61"/>
      <c r="X37" s="61"/>
      <c r="Y37" s="61"/>
      <c r="Z37" s="61"/>
      <c r="AA37" s="61"/>
      <c r="AB37" s="61"/>
      <c r="AC37" s="61"/>
      <c r="AD37" s="62"/>
      <c r="AE37" s="60"/>
      <c r="AF37" s="61"/>
      <c r="AG37" s="61"/>
      <c r="AH37" s="61"/>
      <c r="AI37" s="61"/>
      <c r="AJ37" s="61"/>
      <c r="AK37" s="61"/>
      <c r="AL37" s="61"/>
      <c r="AM37" s="61"/>
      <c r="AN37" s="61"/>
      <c r="AO37" s="61"/>
      <c r="AP37" s="61"/>
      <c r="AQ37" s="61"/>
      <c r="AR37" s="62"/>
      <c r="AS37" s="60"/>
      <c r="AT37" s="61"/>
      <c r="AU37" s="61"/>
      <c r="AV37" s="61"/>
      <c r="AW37" s="61"/>
      <c r="AX37" s="61"/>
      <c r="AY37" s="61"/>
      <c r="AZ37" s="61"/>
      <c r="BA37" s="61"/>
      <c r="BB37" s="61"/>
      <c r="BC37" s="61"/>
      <c r="BD37" s="61"/>
      <c r="BE37" s="61"/>
      <c r="BF37" s="62"/>
      <c r="BG37" s="60"/>
      <c r="BH37" s="61"/>
      <c r="BI37" s="61"/>
      <c r="BJ37" s="61"/>
      <c r="BK37" s="61"/>
      <c r="BL37" s="61"/>
      <c r="BM37" s="61"/>
      <c r="BN37" s="61"/>
      <c r="BO37" s="61"/>
      <c r="BP37" s="61"/>
      <c r="BQ37" s="61"/>
      <c r="BR37" s="61"/>
      <c r="BS37" s="61"/>
      <c r="BT37" s="62"/>
    </row>
    <row r="38" spans="2:72" ht="13.5" customHeight="1" x14ac:dyDescent="0.15">
      <c r="B38" s="63" t="s">
        <v>48</v>
      </c>
      <c r="C38" s="86" t="s">
        <v>49</v>
      </c>
      <c r="D38" s="86"/>
      <c r="E38" s="86"/>
      <c r="F38" s="86"/>
      <c r="G38" s="86"/>
      <c r="H38" s="86"/>
      <c r="I38" s="86"/>
      <c r="J38" s="86"/>
      <c r="K38" s="86"/>
      <c r="L38" s="86"/>
      <c r="M38" s="86"/>
      <c r="N38" s="86"/>
      <c r="O38" s="86"/>
      <c r="P38" s="86"/>
      <c r="Q38" s="86" t="s">
        <v>49</v>
      </c>
      <c r="R38" s="86"/>
      <c r="S38" s="86"/>
      <c r="T38" s="86"/>
      <c r="U38" s="86"/>
      <c r="V38" s="86"/>
      <c r="W38" s="86"/>
      <c r="X38" s="86"/>
      <c r="Y38" s="86"/>
      <c r="Z38" s="86"/>
      <c r="AA38" s="86"/>
      <c r="AB38" s="86"/>
      <c r="AC38" s="86"/>
      <c r="AD38" s="86"/>
      <c r="AE38" s="86" t="s">
        <v>49</v>
      </c>
      <c r="AF38" s="86"/>
      <c r="AG38" s="86"/>
      <c r="AH38" s="86"/>
      <c r="AI38" s="86"/>
      <c r="AJ38" s="86"/>
      <c r="AK38" s="86"/>
      <c r="AL38" s="86"/>
      <c r="AM38" s="86"/>
      <c r="AN38" s="86"/>
      <c r="AO38" s="86"/>
      <c r="AP38" s="86"/>
      <c r="AQ38" s="86"/>
      <c r="AR38" s="86"/>
      <c r="AS38" s="86" t="s">
        <v>49</v>
      </c>
      <c r="AT38" s="86"/>
      <c r="AU38" s="86"/>
      <c r="AV38" s="86"/>
      <c r="AW38" s="86"/>
      <c r="AX38" s="86"/>
      <c r="AY38" s="86"/>
      <c r="AZ38" s="86"/>
      <c r="BA38" s="86"/>
      <c r="BB38" s="86"/>
      <c r="BC38" s="86"/>
      <c r="BD38" s="86"/>
      <c r="BE38" s="86"/>
      <c r="BF38" s="86"/>
      <c r="BG38" s="86" t="s">
        <v>49</v>
      </c>
      <c r="BH38" s="86"/>
      <c r="BI38" s="86"/>
      <c r="BJ38" s="86"/>
      <c r="BK38" s="86"/>
      <c r="BL38" s="86"/>
      <c r="BM38" s="86"/>
      <c r="BN38" s="86"/>
      <c r="BO38" s="86"/>
      <c r="BP38" s="86"/>
      <c r="BQ38" s="86"/>
      <c r="BR38" s="86"/>
      <c r="BS38" s="86"/>
      <c r="BT38" s="86"/>
    </row>
    <row r="39" spans="2:72" ht="13.5" customHeight="1" x14ac:dyDescent="0.15">
      <c r="B39" s="63"/>
      <c r="C39" s="80" t="s">
        <v>91</v>
      </c>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2"/>
    </row>
    <row r="40" spans="2:72" ht="13.5" customHeight="1" x14ac:dyDescent="0.15">
      <c r="B40" s="63"/>
      <c r="C40" s="57"/>
      <c r="D40" s="58"/>
      <c r="E40" s="58"/>
      <c r="F40" s="58"/>
      <c r="G40" s="58"/>
      <c r="H40" s="58"/>
      <c r="I40" s="58"/>
      <c r="J40" s="58"/>
      <c r="K40" s="58"/>
      <c r="L40" s="58"/>
      <c r="M40" s="58"/>
      <c r="N40" s="58"/>
      <c r="O40" s="58"/>
      <c r="P40" s="59"/>
      <c r="Q40" s="57"/>
      <c r="R40" s="58"/>
      <c r="S40" s="58"/>
      <c r="T40" s="58"/>
      <c r="U40" s="58"/>
      <c r="V40" s="58"/>
      <c r="W40" s="58"/>
      <c r="X40" s="58"/>
      <c r="Y40" s="58"/>
      <c r="Z40" s="58"/>
      <c r="AA40" s="58"/>
      <c r="AB40" s="58"/>
      <c r="AC40" s="58"/>
      <c r="AD40" s="59"/>
      <c r="AE40" s="57"/>
      <c r="AF40" s="58"/>
      <c r="AG40" s="58"/>
      <c r="AH40" s="58"/>
      <c r="AI40" s="58"/>
      <c r="AJ40" s="58"/>
      <c r="AK40" s="58"/>
      <c r="AL40" s="58"/>
      <c r="AM40" s="58"/>
      <c r="AN40" s="58"/>
      <c r="AO40" s="58"/>
      <c r="AP40" s="58"/>
      <c r="AQ40" s="58"/>
      <c r="AR40" s="59"/>
      <c r="AS40" s="57"/>
      <c r="AT40" s="58"/>
      <c r="AU40" s="58"/>
      <c r="AV40" s="58"/>
      <c r="AW40" s="58"/>
      <c r="AX40" s="58"/>
      <c r="AY40" s="58"/>
      <c r="AZ40" s="58"/>
      <c r="BA40" s="58"/>
      <c r="BB40" s="58"/>
      <c r="BC40" s="58"/>
      <c r="BD40" s="58"/>
      <c r="BE40" s="58"/>
      <c r="BF40" s="59"/>
      <c r="BG40" s="57"/>
      <c r="BH40" s="58"/>
      <c r="BI40" s="58"/>
      <c r="BJ40" s="58"/>
      <c r="BK40" s="58"/>
      <c r="BL40" s="58"/>
      <c r="BM40" s="58"/>
      <c r="BN40" s="58"/>
      <c r="BO40" s="58"/>
      <c r="BP40" s="58"/>
      <c r="BQ40" s="58"/>
      <c r="BR40" s="58"/>
      <c r="BS40" s="58"/>
      <c r="BT40" s="59"/>
    </row>
    <row r="41" spans="2:72" ht="13.5" customHeight="1" x14ac:dyDescent="0.15">
      <c r="B41" s="63"/>
      <c r="C41" s="57"/>
      <c r="D41" s="58"/>
      <c r="E41" s="58"/>
      <c r="F41" s="58"/>
      <c r="G41" s="58"/>
      <c r="H41" s="58"/>
      <c r="I41" s="58"/>
      <c r="J41" s="58"/>
      <c r="K41" s="58"/>
      <c r="L41" s="58"/>
      <c r="M41" s="58"/>
      <c r="N41" s="58"/>
      <c r="O41" s="58"/>
      <c r="P41" s="59"/>
      <c r="Q41" s="57"/>
      <c r="R41" s="58"/>
      <c r="S41" s="58"/>
      <c r="T41" s="58"/>
      <c r="U41" s="58"/>
      <c r="V41" s="58"/>
      <c r="W41" s="58"/>
      <c r="X41" s="58"/>
      <c r="Y41" s="58"/>
      <c r="Z41" s="58"/>
      <c r="AA41" s="58"/>
      <c r="AB41" s="58"/>
      <c r="AC41" s="58"/>
      <c r="AD41" s="59"/>
      <c r="AE41" s="57"/>
      <c r="AF41" s="58"/>
      <c r="AG41" s="58"/>
      <c r="AH41" s="58"/>
      <c r="AI41" s="58"/>
      <c r="AJ41" s="58"/>
      <c r="AK41" s="58"/>
      <c r="AL41" s="58"/>
      <c r="AM41" s="58"/>
      <c r="AN41" s="58"/>
      <c r="AO41" s="58"/>
      <c r="AP41" s="58"/>
      <c r="AQ41" s="58"/>
      <c r="AR41" s="59"/>
      <c r="AS41" s="57"/>
      <c r="AT41" s="58"/>
      <c r="AU41" s="58"/>
      <c r="AV41" s="58"/>
      <c r="AW41" s="58"/>
      <c r="AX41" s="58"/>
      <c r="AY41" s="58"/>
      <c r="AZ41" s="58"/>
      <c r="BA41" s="58"/>
      <c r="BB41" s="58"/>
      <c r="BC41" s="58"/>
      <c r="BD41" s="58"/>
      <c r="BE41" s="58"/>
      <c r="BF41" s="59"/>
      <c r="BG41" s="57"/>
      <c r="BH41" s="58"/>
      <c r="BI41" s="58"/>
      <c r="BJ41" s="58"/>
      <c r="BK41" s="58"/>
      <c r="BL41" s="58"/>
      <c r="BM41" s="58"/>
      <c r="BN41" s="58"/>
      <c r="BO41" s="58"/>
      <c r="BP41" s="58"/>
      <c r="BQ41" s="58"/>
      <c r="BR41" s="58"/>
      <c r="BS41" s="58"/>
      <c r="BT41" s="59"/>
    </row>
    <row r="42" spans="2:72" ht="13.5" customHeight="1" x14ac:dyDescent="0.15">
      <c r="B42" s="63"/>
      <c r="C42" s="57"/>
      <c r="D42" s="58"/>
      <c r="E42" s="58"/>
      <c r="F42" s="58"/>
      <c r="G42" s="58"/>
      <c r="H42" s="58"/>
      <c r="I42" s="58"/>
      <c r="J42" s="58"/>
      <c r="K42" s="58"/>
      <c r="L42" s="58"/>
      <c r="M42" s="58"/>
      <c r="N42" s="58"/>
      <c r="O42" s="58"/>
      <c r="P42" s="59"/>
      <c r="Q42" s="57"/>
      <c r="R42" s="58"/>
      <c r="S42" s="58"/>
      <c r="T42" s="58"/>
      <c r="U42" s="58"/>
      <c r="V42" s="58"/>
      <c r="W42" s="58"/>
      <c r="X42" s="58"/>
      <c r="Y42" s="58"/>
      <c r="Z42" s="58"/>
      <c r="AA42" s="58"/>
      <c r="AB42" s="58"/>
      <c r="AC42" s="58"/>
      <c r="AD42" s="59"/>
      <c r="AE42" s="57"/>
      <c r="AF42" s="58"/>
      <c r="AG42" s="58"/>
      <c r="AH42" s="58"/>
      <c r="AI42" s="58"/>
      <c r="AJ42" s="58"/>
      <c r="AK42" s="58"/>
      <c r="AL42" s="58"/>
      <c r="AM42" s="58"/>
      <c r="AN42" s="58"/>
      <c r="AO42" s="58"/>
      <c r="AP42" s="58"/>
      <c r="AQ42" s="58"/>
      <c r="AR42" s="59"/>
      <c r="AS42" s="57"/>
      <c r="AT42" s="58"/>
      <c r="AU42" s="58"/>
      <c r="AV42" s="58"/>
      <c r="AW42" s="58"/>
      <c r="AX42" s="58"/>
      <c r="AY42" s="58"/>
      <c r="AZ42" s="58"/>
      <c r="BA42" s="58"/>
      <c r="BB42" s="58"/>
      <c r="BC42" s="58"/>
      <c r="BD42" s="58"/>
      <c r="BE42" s="58"/>
      <c r="BF42" s="59"/>
      <c r="BG42" s="57"/>
      <c r="BH42" s="58"/>
      <c r="BI42" s="58"/>
      <c r="BJ42" s="58"/>
      <c r="BK42" s="58"/>
      <c r="BL42" s="58"/>
      <c r="BM42" s="58"/>
      <c r="BN42" s="58"/>
      <c r="BO42" s="58"/>
      <c r="BP42" s="58"/>
      <c r="BQ42" s="58"/>
      <c r="BR42" s="58"/>
      <c r="BS42" s="58"/>
      <c r="BT42" s="59"/>
    </row>
    <row r="43" spans="2:72" ht="13.5" customHeight="1" x14ac:dyDescent="0.15">
      <c r="B43" s="63"/>
      <c r="C43" s="60"/>
      <c r="D43" s="61"/>
      <c r="E43" s="61"/>
      <c r="F43" s="61"/>
      <c r="G43" s="61"/>
      <c r="H43" s="61"/>
      <c r="I43" s="61"/>
      <c r="J43" s="61"/>
      <c r="K43" s="61"/>
      <c r="L43" s="61"/>
      <c r="M43" s="61"/>
      <c r="N43" s="61"/>
      <c r="O43" s="61"/>
      <c r="P43" s="62"/>
      <c r="Q43" s="60"/>
      <c r="R43" s="61"/>
      <c r="S43" s="61"/>
      <c r="T43" s="61"/>
      <c r="U43" s="61"/>
      <c r="V43" s="61"/>
      <c r="W43" s="61"/>
      <c r="X43" s="61"/>
      <c r="Y43" s="61"/>
      <c r="Z43" s="61"/>
      <c r="AA43" s="61"/>
      <c r="AB43" s="61"/>
      <c r="AC43" s="61"/>
      <c r="AD43" s="62"/>
      <c r="AE43" s="60"/>
      <c r="AF43" s="61"/>
      <c r="AG43" s="61"/>
      <c r="AH43" s="61"/>
      <c r="AI43" s="61"/>
      <c r="AJ43" s="61"/>
      <c r="AK43" s="61"/>
      <c r="AL43" s="61"/>
      <c r="AM43" s="61"/>
      <c r="AN43" s="61"/>
      <c r="AO43" s="61"/>
      <c r="AP43" s="61"/>
      <c r="AQ43" s="61"/>
      <c r="AR43" s="62"/>
      <c r="AS43" s="60"/>
      <c r="AT43" s="61"/>
      <c r="AU43" s="61"/>
      <c r="AV43" s="61"/>
      <c r="AW43" s="61"/>
      <c r="AX43" s="61"/>
      <c r="AY43" s="61"/>
      <c r="AZ43" s="61"/>
      <c r="BA43" s="61"/>
      <c r="BB43" s="61"/>
      <c r="BC43" s="61"/>
      <c r="BD43" s="61"/>
      <c r="BE43" s="61"/>
      <c r="BF43" s="62"/>
      <c r="BG43" s="60"/>
      <c r="BH43" s="61"/>
      <c r="BI43" s="61"/>
      <c r="BJ43" s="61"/>
      <c r="BK43" s="61"/>
      <c r="BL43" s="61"/>
      <c r="BM43" s="61"/>
      <c r="BN43" s="61"/>
      <c r="BO43" s="61"/>
      <c r="BP43" s="61"/>
      <c r="BQ43" s="61"/>
      <c r="BR43" s="61"/>
      <c r="BS43" s="61"/>
      <c r="BT43" s="62"/>
    </row>
    <row r="44" spans="2:72" ht="13.5" customHeight="1" x14ac:dyDescent="0.15">
      <c r="B44" s="63"/>
      <c r="C44" s="83" t="s">
        <v>39</v>
      </c>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5"/>
    </row>
    <row r="45" spans="2:72" ht="13.5" customHeight="1" x14ac:dyDescent="0.15">
      <c r="B45" s="63"/>
      <c r="C45" s="54"/>
      <c r="D45" s="55"/>
      <c r="E45" s="55"/>
      <c r="F45" s="55"/>
      <c r="G45" s="55"/>
      <c r="H45" s="55"/>
      <c r="I45" s="55"/>
      <c r="J45" s="55"/>
      <c r="K45" s="55"/>
      <c r="L45" s="55"/>
      <c r="M45" s="55"/>
      <c r="N45" s="55"/>
      <c r="O45" s="55"/>
      <c r="P45" s="56"/>
      <c r="Q45" s="54"/>
      <c r="R45" s="55"/>
      <c r="S45" s="55"/>
      <c r="T45" s="55"/>
      <c r="U45" s="55"/>
      <c r="V45" s="55"/>
      <c r="W45" s="55"/>
      <c r="X45" s="55"/>
      <c r="Y45" s="55"/>
      <c r="Z45" s="55"/>
      <c r="AA45" s="55"/>
      <c r="AB45" s="55"/>
      <c r="AC45" s="55"/>
      <c r="AD45" s="56"/>
      <c r="AE45" s="54"/>
      <c r="AF45" s="55"/>
      <c r="AG45" s="55"/>
      <c r="AH45" s="55"/>
      <c r="AI45" s="55"/>
      <c r="AJ45" s="55"/>
      <c r="AK45" s="55"/>
      <c r="AL45" s="55"/>
      <c r="AM45" s="55"/>
      <c r="AN45" s="55"/>
      <c r="AO45" s="55"/>
      <c r="AP45" s="55"/>
      <c r="AQ45" s="55"/>
      <c r="AR45" s="56"/>
      <c r="AS45" s="54"/>
      <c r="AT45" s="55"/>
      <c r="AU45" s="55"/>
      <c r="AV45" s="55"/>
      <c r="AW45" s="55"/>
      <c r="AX45" s="55"/>
      <c r="AY45" s="55"/>
      <c r="AZ45" s="55"/>
      <c r="BA45" s="55"/>
      <c r="BB45" s="55"/>
      <c r="BC45" s="55"/>
      <c r="BD45" s="55"/>
      <c r="BE45" s="55"/>
      <c r="BF45" s="56"/>
      <c r="BG45" s="54"/>
      <c r="BH45" s="55"/>
      <c r="BI45" s="55"/>
      <c r="BJ45" s="55"/>
      <c r="BK45" s="55"/>
      <c r="BL45" s="55"/>
      <c r="BM45" s="55"/>
      <c r="BN45" s="55"/>
      <c r="BO45" s="55"/>
      <c r="BP45" s="55"/>
      <c r="BQ45" s="55"/>
      <c r="BR45" s="55"/>
      <c r="BS45" s="55"/>
      <c r="BT45" s="56"/>
    </row>
    <row r="46" spans="2:72" ht="13.5" customHeight="1" x14ac:dyDescent="0.15">
      <c r="B46" s="63"/>
      <c r="C46" s="57"/>
      <c r="D46" s="58"/>
      <c r="E46" s="58"/>
      <c r="F46" s="58"/>
      <c r="G46" s="58"/>
      <c r="H46" s="58"/>
      <c r="I46" s="58"/>
      <c r="J46" s="58"/>
      <c r="K46" s="58"/>
      <c r="L46" s="58"/>
      <c r="M46" s="58"/>
      <c r="N46" s="58"/>
      <c r="O46" s="58"/>
      <c r="P46" s="59"/>
      <c r="Q46" s="57"/>
      <c r="R46" s="58"/>
      <c r="S46" s="58"/>
      <c r="T46" s="58"/>
      <c r="U46" s="58"/>
      <c r="V46" s="58"/>
      <c r="W46" s="58"/>
      <c r="X46" s="58"/>
      <c r="Y46" s="58"/>
      <c r="Z46" s="58"/>
      <c r="AA46" s="58"/>
      <c r="AB46" s="58"/>
      <c r="AC46" s="58"/>
      <c r="AD46" s="59"/>
      <c r="AE46" s="57"/>
      <c r="AF46" s="58"/>
      <c r="AG46" s="58"/>
      <c r="AH46" s="58"/>
      <c r="AI46" s="58"/>
      <c r="AJ46" s="58"/>
      <c r="AK46" s="58"/>
      <c r="AL46" s="58"/>
      <c r="AM46" s="58"/>
      <c r="AN46" s="58"/>
      <c r="AO46" s="58"/>
      <c r="AP46" s="58"/>
      <c r="AQ46" s="58"/>
      <c r="AR46" s="59"/>
      <c r="AS46" s="57"/>
      <c r="AT46" s="58"/>
      <c r="AU46" s="58"/>
      <c r="AV46" s="58"/>
      <c r="AW46" s="58"/>
      <c r="AX46" s="58"/>
      <c r="AY46" s="58"/>
      <c r="AZ46" s="58"/>
      <c r="BA46" s="58"/>
      <c r="BB46" s="58"/>
      <c r="BC46" s="58"/>
      <c r="BD46" s="58"/>
      <c r="BE46" s="58"/>
      <c r="BF46" s="59"/>
      <c r="BG46" s="57"/>
      <c r="BH46" s="58"/>
      <c r="BI46" s="58"/>
      <c r="BJ46" s="58"/>
      <c r="BK46" s="58"/>
      <c r="BL46" s="58"/>
      <c r="BM46" s="58"/>
      <c r="BN46" s="58"/>
      <c r="BO46" s="58"/>
      <c r="BP46" s="58"/>
      <c r="BQ46" s="58"/>
      <c r="BR46" s="58"/>
      <c r="BS46" s="58"/>
      <c r="BT46" s="59"/>
    </row>
    <row r="47" spans="2:72" ht="13.5" customHeight="1" x14ac:dyDescent="0.15">
      <c r="B47" s="63"/>
      <c r="C47" s="57"/>
      <c r="D47" s="58"/>
      <c r="E47" s="58"/>
      <c r="F47" s="58"/>
      <c r="G47" s="58"/>
      <c r="H47" s="58"/>
      <c r="I47" s="58"/>
      <c r="J47" s="58"/>
      <c r="K47" s="58"/>
      <c r="L47" s="58"/>
      <c r="M47" s="58"/>
      <c r="N47" s="58"/>
      <c r="O47" s="58"/>
      <c r="P47" s="59"/>
      <c r="Q47" s="57"/>
      <c r="R47" s="58"/>
      <c r="S47" s="58"/>
      <c r="T47" s="58"/>
      <c r="U47" s="58"/>
      <c r="V47" s="58"/>
      <c r="W47" s="58"/>
      <c r="X47" s="58"/>
      <c r="Y47" s="58"/>
      <c r="Z47" s="58"/>
      <c r="AA47" s="58"/>
      <c r="AB47" s="58"/>
      <c r="AC47" s="58"/>
      <c r="AD47" s="59"/>
      <c r="AE47" s="57"/>
      <c r="AF47" s="58"/>
      <c r="AG47" s="58"/>
      <c r="AH47" s="58"/>
      <c r="AI47" s="58"/>
      <c r="AJ47" s="58"/>
      <c r="AK47" s="58"/>
      <c r="AL47" s="58"/>
      <c r="AM47" s="58"/>
      <c r="AN47" s="58"/>
      <c r="AO47" s="58"/>
      <c r="AP47" s="58"/>
      <c r="AQ47" s="58"/>
      <c r="AR47" s="59"/>
      <c r="AS47" s="57"/>
      <c r="AT47" s="58"/>
      <c r="AU47" s="58"/>
      <c r="AV47" s="58"/>
      <c r="AW47" s="58"/>
      <c r="AX47" s="58"/>
      <c r="AY47" s="58"/>
      <c r="AZ47" s="58"/>
      <c r="BA47" s="58"/>
      <c r="BB47" s="58"/>
      <c r="BC47" s="58"/>
      <c r="BD47" s="58"/>
      <c r="BE47" s="58"/>
      <c r="BF47" s="59"/>
      <c r="BG47" s="57"/>
      <c r="BH47" s="58"/>
      <c r="BI47" s="58"/>
      <c r="BJ47" s="58"/>
      <c r="BK47" s="58"/>
      <c r="BL47" s="58"/>
      <c r="BM47" s="58"/>
      <c r="BN47" s="58"/>
      <c r="BO47" s="58"/>
      <c r="BP47" s="58"/>
      <c r="BQ47" s="58"/>
      <c r="BR47" s="58"/>
      <c r="BS47" s="58"/>
      <c r="BT47" s="59"/>
    </row>
    <row r="48" spans="2:72" ht="13.5" customHeight="1" x14ac:dyDescent="0.15">
      <c r="B48" s="63"/>
      <c r="C48" s="60"/>
      <c r="D48" s="61"/>
      <c r="E48" s="61"/>
      <c r="F48" s="61"/>
      <c r="G48" s="61"/>
      <c r="H48" s="61"/>
      <c r="I48" s="61"/>
      <c r="J48" s="61"/>
      <c r="K48" s="61"/>
      <c r="L48" s="61"/>
      <c r="M48" s="61"/>
      <c r="N48" s="61"/>
      <c r="O48" s="61"/>
      <c r="P48" s="62"/>
      <c r="Q48" s="60"/>
      <c r="R48" s="61"/>
      <c r="S48" s="61"/>
      <c r="T48" s="61"/>
      <c r="U48" s="61"/>
      <c r="V48" s="61"/>
      <c r="W48" s="61"/>
      <c r="X48" s="61"/>
      <c r="Y48" s="61"/>
      <c r="Z48" s="61"/>
      <c r="AA48" s="61"/>
      <c r="AB48" s="61"/>
      <c r="AC48" s="61"/>
      <c r="AD48" s="62"/>
      <c r="AE48" s="60"/>
      <c r="AF48" s="61"/>
      <c r="AG48" s="61"/>
      <c r="AH48" s="61"/>
      <c r="AI48" s="61"/>
      <c r="AJ48" s="61"/>
      <c r="AK48" s="61"/>
      <c r="AL48" s="61"/>
      <c r="AM48" s="61"/>
      <c r="AN48" s="61"/>
      <c r="AO48" s="61"/>
      <c r="AP48" s="61"/>
      <c r="AQ48" s="61"/>
      <c r="AR48" s="62"/>
      <c r="AS48" s="60"/>
      <c r="AT48" s="61"/>
      <c r="AU48" s="61"/>
      <c r="AV48" s="61"/>
      <c r="AW48" s="61"/>
      <c r="AX48" s="61"/>
      <c r="AY48" s="61"/>
      <c r="AZ48" s="61"/>
      <c r="BA48" s="61"/>
      <c r="BB48" s="61"/>
      <c r="BC48" s="61"/>
      <c r="BD48" s="61"/>
      <c r="BE48" s="61"/>
      <c r="BF48" s="62"/>
      <c r="BG48" s="60"/>
      <c r="BH48" s="61"/>
      <c r="BI48" s="61"/>
      <c r="BJ48" s="61"/>
      <c r="BK48" s="61"/>
      <c r="BL48" s="61"/>
      <c r="BM48" s="61"/>
      <c r="BN48" s="61"/>
      <c r="BO48" s="61"/>
      <c r="BP48" s="61"/>
      <c r="BQ48" s="61"/>
      <c r="BR48" s="61"/>
      <c r="BS48" s="61"/>
      <c r="BT48" s="62"/>
    </row>
    <row r="49" spans="2:72" ht="13.5" customHeight="1" x14ac:dyDescent="0.15">
      <c r="B49" s="63" t="s">
        <v>0</v>
      </c>
      <c r="C49" s="86" t="s">
        <v>49</v>
      </c>
      <c r="D49" s="86"/>
      <c r="E49" s="86"/>
      <c r="F49" s="86"/>
      <c r="G49" s="86"/>
      <c r="H49" s="86"/>
      <c r="I49" s="86"/>
      <c r="J49" s="86"/>
      <c r="K49" s="86"/>
      <c r="L49" s="86"/>
      <c r="M49" s="86"/>
      <c r="N49" s="86"/>
      <c r="O49" s="86"/>
      <c r="P49" s="86"/>
      <c r="Q49" s="86" t="s">
        <v>49</v>
      </c>
      <c r="R49" s="86"/>
      <c r="S49" s="86"/>
      <c r="T49" s="86"/>
      <c r="U49" s="86"/>
      <c r="V49" s="86"/>
      <c r="W49" s="86"/>
      <c r="X49" s="86"/>
      <c r="Y49" s="86"/>
      <c r="Z49" s="86"/>
      <c r="AA49" s="86"/>
      <c r="AB49" s="86"/>
      <c r="AC49" s="86"/>
      <c r="AD49" s="86"/>
      <c r="AE49" s="86" t="s">
        <v>49</v>
      </c>
      <c r="AF49" s="86"/>
      <c r="AG49" s="86"/>
      <c r="AH49" s="86"/>
      <c r="AI49" s="86"/>
      <c r="AJ49" s="86"/>
      <c r="AK49" s="86"/>
      <c r="AL49" s="86"/>
      <c r="AM49" s="86"/>
      <c r="AN49" s="86"/>
      <c r="AO49" s="86"/>
      <c r="AP49" s="86"/>
      <c r="AQ49" s="86"/>
      <c r="AR49" s="86"/>
      <c r="AS49" s="86" t="s">
        <v>49</v>
      </c>
      <c r="AT49" s="86"/>
      <c r="AU49" s="86"/>
      <c r="AV49" s="86"/>
      <c r="AW49" s="86"/>
      <c r="AX49" s="86"/>
      <c r="AY49" s="86"/>
      <c r="AZ49" s="86"/>
      <c r="BA49" s="86"/>
      <c r="BB49" s="86"/>
      <c r="BC49" s="86"/>
      <c r="BD49" s="86"/>
      <c r="BE49" s="86"/>
      <c r="BF49" s="86"/>
      <c r="BG49" s="86" t="s">
        <v>49</v>
      </c>
      <c r="BH49" s="86"/>
      <c r="BI49" s="86"/>
      <c r="BJ49" s="86"/>
      <c r="BK49" s="86"/>
      <c r="BL49" s="86"/>
      <c r="BM49" s="86"/>
      <c r="BN49" s="86"/>
      <c r="BO49" s="86"/>
      <c r="BP49" s="86"/>
      <c r="BQ49" s="86"/>
      <c r="BR49" s="86"/>
      <c r="BS49" s="86"/>
      <c r="BT49" s="86"/>
    </row>
    <row r="50" spans="2:72" ht="13.5" customHeight="1" x14ac:dyDescent="0.15">
      <c r="B50" s="63"/>
      <c r="C50" s="80" t="s">
        <v>91</v>
      </c>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2"/>
    </row>
    <row r="51" spans="2:72" ht="13.5" customHeight="1" x14ac:dyDescent="0.15">
      <c r="B51" s="63"/>
      <c r="C51" s="57"/>
      <c r="D51" s="58"/>
      <c r="E51" s="58"/>
      <c r="F51" s="58"/>
      <c r="G51" s="58"/>
      <c r="H51" s="58"/>
      <c r="I51" s="58"/>
      <c r="J51" s="58"/>
      <c r="K51" s="58"/>
      <c r="L51" s="58"/>
      <c r="M51" s="58"/>
      <c r="N51" s="58"/>
      <c r="O51" s="58"/>
      <c r="P51" s="59"/>
      <c r="Q51" s="57"/>
      <c r="R51" s="58"/>
      <c r="S51" s="58"/>
      <c r="T51" s="58"/>
      <c r="U51" s="58"/>
      <c r="V51" s="58"/>
      <c r="W51" s="58"/>
      <c r="X51" s="58"/>
      <c r="Y51" s="58"/>
      <c r="Z51" s="58"/>
      <c r="AA51" s="58"/>
      <c r="AB51" s="58"/>
      <c r="AC51" s="58"/>
      <c r="AD51" s="59"/>
      <c r="AE51" s="57"/>
      <c r="AF51" s="58"/>
      <c r="AG51" s="58"/>
      <c r="AH51" s="58"/>
      <c r="AI51" s="58"/>
      <c r="AJ51" s="58"/>
      <c r="AK51" s="58"/>
      <c r="AL51" s="58"/>
      <c r="AM51" s="58"/>
      <c r="AN51" s="58"/>
      <c r="AO51" s="58"/>
      <c r="AP51" s="58"/>
      <c r="AQ51" s="58"/>
      <c r="AR51" s="59"/>
      <c r="AS51" s="57"/>
      <c r="AT51" s="58"/>
      <c r="AU51" s="58"/>
      <c r="AV51" s="58"/>
      <c r="AW51" s="58"/>
      <c r="AX51" s="58"/>
      <c r="AY51" s="58"/>
      <c r="AZ51" s="58"/>
      <c r="BA51" s="58"/>
      <c r="BB51" s="58"/>
      <c r="BC51" s="58"/>
      <c r="BD51" s="58"/>
      <c r="BE51" s="58"/>
      <c r="BF51" s="59"/>
      <c r="BG51" s="57"/>
      <c r="BH51" s="58"/>
      <c r="BI51" s="58"/>
      <c r="BJ51" s="58"/>
      <c r="BK51" s="58"/>
      <c r="BL51" s="58"/>
      <c r="BM51" s="58"/>
      <c r="BN51" s="58"/>
      <c r="BO51" s="58"/>
      <c r="BP51" s="58"/>
      <c r="BQ51" s="58"/>
      <c r="BR51" s="58"/>
      <c r="BS51" s="58"/>
      <c r="BT51" s="59"/>
    </row>
    <row r="52" spans="2:72" ht="13.5" customHeight="1" x14ac:dyDescent="0.15">
      <c r="B52" s="63"/>
      <c r="C52" s="57"/>
      <c r="D52" s="58"/>
      <c r="E52" s="58"/>
      <c r="F52" s="58"/>
      <c r="G52" s="58"/>
      <c r="H52" s="58"/>
      <c r="I52" s="58"/>
      <c r="J52" s="58"/>
      <c r="K52" s="58"/>
      <c r="L52" s="58"/>
      <c r="M52" s="58"/>
      <c r="N52" s="58"/>
      <c r="O52" s="58"/>
      <c r="P52" s="59"/>
      <c r="Q52" s="57"/>
      <c r="R52" s="58"/>
      <c r="S52" s="58"/>
      <c r="T52" s="58"/>
      <c r="U52" s="58"/>
      <c r="V52" s="58"/>
      <c r="W52" s="58"/>
      <c r="X52" s="58"/>
      <c r="Y52" s="58"/>
      <c r="Z52" s="58"/>
      <c r="AA52" s="58"/>
      <c r="AB52" s="58"/>
      <c r="AC52" s="58"/>
      <c r="AD52" s="59"/>
      <c r="AE52" s="57"/>
      <c r="AF52" s="58"/>
      <c r="AG52" s="58"/>
      <c r="AH52" s="58"/>
      <c r="AI52" s="58"/>
      <c r="AJ52" s="58"/>
      <c r="AK52" s="58"/>
      <c r="AL52" s="58"/>
      <c r="AM52" s="58"/>
      <c r="AN52" s="58"/>
      <c r="AO52" s="58"/>
      <c r="AP52" s="58"/>
      <c r="AQ52" s="58"/>
      <c r="AR52" s="59"/>
      <c r="AS52" s="57"/>
      <c r="AT52" s="58"/>
      <c r="AU52" s="58"/>
      <c r="AV52" s="58"/>
      <c r="AW52" s="58"/>
      <c r="AX52" s="58"/>
      <c r="AY52" s="58"/>
      <c r="AZ52" s="58"/>
      <c r="BA52" s="58"/>
      <c r="BB52" s="58"/>
      <c r="BC52" s="58"/>
      <c r="BD52" s="58"/>
      <c r="BE52" s="58"/>
      <c r="BF52" s="59"/>
      <c r="BG52" s="57"/>
      <c r="BH52" s="58"/>
      <c r="BI52" s="58"/>
      <c r="BJ52" s="58"/>
      <c r="BK52" s="58"/>
      <c r="BL52" s="58"/>
      <c r="BM52" s="58"/>
      <c r="BN52" s="58"/>
      <c r="BO52" s="58"/>
      <c r="BP52" s="58"/>
      <c r="BQ52" s="58"/>
      <c r="BR52" s="58"/>
      <c r="BS52" s="58"/>
      <c r="BT52" s="59"/>
    </row>
    <row r="53" spans="2:72" ht="13.5" customHeight="1" x14ac:dyDescent="0.15">
      <c r="B53" s="63"/>
      <c r="C53" s="57"/>
      <c r="D53" s="58"/>
      <c r="E53" s="58"/>
      <c r="F53" s="58"/>
      <c r="G53" s="58"/>
      <c r="H53" s="58"/>
      <c r="I53" s="58"/>
      <c r="J53" s="58"/>
      <c r="K53" s="58"/>
      <c r="L53" s="58"/>
      <c r="M53" s="58"/>
      <c r="N53" s="58"/>
      <c r="O53" s="58"/>
      <c r="P53" s="59"/>
      <c r="Q53" s="57"/>
      <c r="R53" s="58"/>
      <c r="S53" s="58"/>
      <c r="T53" s="58"/>
      <c r="U53" s="58"/>
      <c r="V53" s="58"/>
      <c r="W53" s="58"/>
      <c r="X53" s="58"/>
      <c r="Y53" s="58"/>
      <c r="Z53" s="58"/>
      <c r="AA53" s="58"/>
      <c r="AB53" s="58"/>
      <c r="AC53" s="58"/>
      <c r="AD53" s="59"/>
      <c r="AE53" s="57"/>
      <c r="AF53" s="58"/>
      <c r="AG53" s="58"/>
      <c r="AH53" s="58"/>
      <c r="AI53" s="58"/>
      <c r="AJ53" s="58"/>
      <c r="AK53" s="58"/>
      <c r="AL53" s="58"/>
      <c r="AM53" s="58"/>
      <c r="AN53" s="58"/>
      <c r="AO53" s="58"/>
      <c r="AP53" s="58"/>
      <c r="AQ53" s="58"/>
      <c r="AR53" s="59"/>
      <c r="AS53" s="57"/>
      <c r="AT53" s="58"/>
      <c r="AU53" s="58"/>
      <c r="AV53" s="58"/>
      <c r="AW53" s="58"/>
      <c r="AX53" s="58"/>
      <c r="AY53" s="58"/>
      <c r="AZ53" s="58"/>
      <c r="BA53" s="58"/>
      <c r="BB53" s="58"/>
      <c r="BC53" s="58"/>
      <c r="BD53" s="58"/>
      <c r="BE53" s="58"/>
      <c r="BF53" s="59"/>
      <c r="BG53" s="57"/>
      <c r="BH53" s="58"/>
      <c r="BI53" s="58"/>
      <c r="BJ53" s="58"/>
      <c r="BK53" s="58"/>
      <c r="BL53" s="58"/>
      <c r="BM53" s="58"/>
      <c r="BN53" s="58"/>
      <c r="BO53" s="58"/>
      <c r="BP53" s="58"/>
      <c r="BQ53" s="58"/>
      <c r="BR53" s="58"/>
      <c r="BS53" s="58"/>
      <c r="BT53" s="59"/>
    </row>
    <row r="54" spans="2:72" ht="13.5" customHeight="1" x14ac:dyDescent="0.15">
      <c r="B54" s="63"/>
      <c r="C54" s="60"/>
      <c r="D54" s="61"/>
      <c r="E54" s="61"/>
      <c r="F54" s="61"/>
      <c r="G54" s="61"/>
      <c r="H54" s="61"/>
      <c r="I54" s="61"/>
      <c r="J54" s="61"/>
      <c r="K54" s="61"/>
      <c r="L54" s="61"/>
      <c r="M54" s="61"/>
      <c r="N54" s="61"/>
      <c r="O54" s="61"/>
      <c r="P54" s="62"/>
      <c r="Q54" s="60"/>
      <c r="R54" s="61"/>
      <c r="S54" s="61"/>
      <c r="T54" s="61"/>
      <c r="U54" s="61"/>
      <c r="V54" s="61"/>
      <c r="W54" s="61"/>
      <c r="X54" s="61"/>
      <c r="Y54" s="61"/>
      <c r="Z54" s="61"/>
      <c r="AA54" s="61"/>
      <c r="AB54" s="61"/>
      <c r="AC54" s="61"/>
      <c r="AD54" s="62"/>
      <c r="AE54" s="60"/>
      <c r="AF54" s="61"/>
      <c r="AG54" s="61"/>
      <c r="AH54" s="61"/>
      <c r="AI54" s="61"/>
      <c r="AJ54" s="61"/>
      <c r="AK54" s="61"/>
      <c r="AL54" s="61"/>
      <c r="AM54" s="61"/>
      <c r="AN54" s="61"/>
      <c r="AO54" s="61"/>
      <c r="AP54" s="61"/>
      <c r="AQ54" s="61"/>
      <c r="AR54" s="62"/>
      <c r="AS54" s="60"/>
      <c r="AT54" s="61"/>
      <c r="AU54" s="61"/>
      <c r="AV54" s="61"/>
      <c r="AW54" s="61"/>
      <c r="AX54" s="61"/>
      <c r="AY54" s="61"/>
      <c r="AZ54" s="61"/>
      <c r="BA54" s="61"/>
      <c r="BB54" s="61"/>
      <c r="BC54" s="61"/>
      <c r="BD54" s="61"/>
      <c r="BE54" s="61"/>
      <c r="BF54" s="62"/>
      <c r="BG54" s="60"/>
      <c r="BH54" s="61"/>
      <c r="BI54" s="61"/>
      <c r="BJ54" s="61"/>
      <c r="BK54" s="61"/>
      <c r="BL54" s="61"/>
      <c r="BM54" s="61"/>
      <c r="BN54" s="61"/>
      <c r="BO54" s="61"/>
      <c r="BP54" s="61"/>
      <c r="BQ54" s="61"/>
      <c r="BR54" s="61"/>
      <c r="BS54" s="61"/>
      <c r="BT54" s="62"/>
    </row>
    <row r="55" spans="2:72" ht="13.5" customHeight="1" x14ac:dyDescent="0.15">
      <c r="B55" s="63"/>
      <c r="C55" s="83" t="s">
        <v>39</v>
      </c>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5"/>
    </row>
    <row r="56" spans="2:72" ht="13.5" customHeight="1" x14ac:dyDescent="0.15">
      <c r="B56" s="63"/>
      <c r="C56" s="54"/>
      <c r="D56" s="55"/>
      <c r="E56" s="55"/>
      <c r="F56" s="55"/>
      <c r="G56" s="55"/>
      <c r="H56" s="55"/>
      <c r="I56" s="55"/>
      <c r="J56" s="55"/>
      <c r="K56" s="55"/>
      <c r="L56" s="55"/>
      <c r="M56" s="55"/>
      <c r="N56" s="55"/>
      <c r="O56" s="55"/>
      <c r="P56" s="56"/>
      <c r="Q56" s="54"/>
      <c r="R56" s="55"/>
      <c r="S56" s="55"/>
      <c r="T56" s="55"/>
      <c r="U56" s="55"/>
      <c r="V56" s="55"/>
      <c r="W56" s="55"/>
      <c r="X56" s="55"/>
      <c r="Y56" s="55"/>
      <c r="Z56" s="55"/>
      <c r="AA56" s="55"/>
      <c r="AB56" s="55"/>
      <c r="AC56" s="55"/>
      <c r="AD56" s="56"/>
      <c r="AE56" s="54"/>
      <c r="AF56" s="55"/>
      <c r="AG56" s="55"/>
      <c r="AH56" s="55"/>
      <c r="AI56" s="55"/>
      <c r="AJ56" s="55"/>
      <c r="AK56" s="55"/>
      <c r="AL56" s="55"/>
      <c r="AM56" s="55"/>
      <c r="AN56" s="55"/>
      <c r="AO56" s="55"/>
      <c r="AP56" s="55"/>
      <c r="AQ56" s="55"/>
      <c r="AR56" s="56"/>
      <c r="AS56" s="54"/>
      <c r="AT56" s="55"/>
      <c r="AU56" s="55"/>
      <c r="AV56" s="55"/>
      <c r="AW56" s="55"/>
      <c r="AX56" s="55"/>
      <c r="AY56" s="55"/>
      <c r="AZ56" s="55"/>
      <c r="BA56" s="55"/>
      <c r="BB56" s="55"/>
      <c r="BC56" s="55"/>
      <c r="BD56" s="55"/>
      <c r="BE56" s="55"/>
      <c r="BF56" s="56"/>
      <c r="BG56" s="54"/>
      <c r="BH56" s="55"/>
      <c r="BI56" s="55"/>
      <c r="BJ56" s="55"/>
      <c r="BK56" s="55"/>
      <c r="BL56" s="55"/>
      <c r="BM56" s="55"/>
      <c r="BN56" s="55"/>
      <c r="BO56" s="55"/>
      <c r="BP56" s="55"/>
      <c r="BQ56" s="55"/>
      <c r="BR56" s="55"/>
      <c r="BS56" s="55"/>
      <c r="BT56" s="56"/>
    </row>
    <row r="57" spans="2:72" ht="13.5" customHeight="1" x14ac:dyDescent="0.15">
      <c r="B57" s="63"/>
      <c r="C57" s="57"/>
      <c r="D57" s="58"/>
      <c r="E57" s="58"/>
      <c r="F57" s="58"/>
      <c r="G57" s="58"/>
      <c r="H57" s="58"/>
      <c r="I57" s="58"/>
      <c r="J57" s="58"/>
      <c r="K57" s="58"/>
      <c r="L57" s="58"/>
      <c r="M57" s="58"/>
      <c r="N57" s="58"/>
      <c r="O57" s="58"/>
      <c r="P57" s="59"/>
      <c r="Q57" s="57"/>
      <c r="R57" s="58"/>
      <c r="S57" s="58"/>
      <c r="T57" s="58"/>
      <c r="U57" s="58"/>
      <c r="V57" s="58"/>
      <c r="W57" s="58"/>
      <c r="X57" s="58"/>
      <c r="Y57" s="58"/>
      <c r="Z57" s="58"/>
      <c r="AA57" s="58"/>
      <c r="AB57" s="58"/>
      <c r="AC57" s="58"/>
      <c r="AD57" s="59"/>
      <c r="AE57" s="57"/>
      <c r="AF57" s="58"/>
      <c r="AG57" s="58"/>
      <c r="AH57" s="58"/>
      <c r="AI57" s="58"/>
      <c r="AJ57" s="58"/>
      <c r="AK57" s="58"/>
      <c r="AL57" s="58"/>
      <c r="AM57" s="58"/>
      <c r="AN57" s="58"/>
      <c r="AO57" s="58"/>
      <c r="AP57" s="58"/>
      <c r="AQ57" s="58"/>
      <c r="AR57" s="59"/>
      <c r="AS57" s="57"/>
      <c r="AT57" s="58"/>
      <c r="AU57" s="58"/>
      <c r="AV57" s="58"/>
      <c r="AW57" s="58"/>
      <c r="AX57" s="58"/>
      <c r="AY57" s="58"/>
      <c r="AZ57" s="58"/>
      <c r="BA57" s="58"/>
      <c r="BB57" s="58"/>
      <c r="BC57" s="58"/>
      <c r="BD57" s="58"/>
      <c r="BE57" s="58"/>
      <c r="BF57" s="59"/>
      <c r="BG57" s="57"/>
      <c r="BH57" s="58"/>
      <c r="BI57" s="58"/>
      <c r="BJ57" s="58"/>
      <c r="BK57" s="58"/>
      <c r="BL57" s="58"/>
      <c r="BM57" s="58"/>
      <c r="BN57" s="58"/>
      <c r="BO57" s="58"/>
      <c r="BP57" s="58"/>
      <c r="BQ57" s="58"/>
      <c r="BR57" s="58"/>
      <c r="BS57" s="58"/>
      <c r="BT57" s="59"/>
    </row>
    <row r="58" spans="2:72" ht="13.5" customHeight="1" x14ac:dyDescent="0.15">
      <c r="B58" s="63"/>
      <c r="C58" s="57"/>
      <c r="D58" s="58"/>
      <c r="E58" s="58"/>
      <c r="F58" s="58"/>
      <c r="G58" s="58"/>
      <c r="H58" s="58"/>
      <c r="I58" s="58"/>
      <c r="J58" s="58"/>
      <c r="K58" s="58"/>
      <c r="L58" s="58"/>
      <c r="M58" s="58"/>
      <c r="N58" s="58"/>
      <c r="O58" s="58"/>
      <c r="P58" s="59"/>
      <c r="Q58" s="57"/>
      <c r="R58" s="58"/>
      <c r="S58" s="58"/>
      <c r="T58" s="58"/>
      <c r="U58" s="58"/>
      <c r="V58" s="58"/>
      <c r="W58" s="58"/>
      <c r="X58" s="58"/>
      <c r="Y58" s="58"/>
      <c r="Z58" s="58"/>
      <c r="AA58" s="58"/>
      <c r="AB58" s="58"/>
      <c r="AC58" s="58"/>
      <c r="AD58" s="59"/>
      <c r="AE58" s="57"/>
      <c r="AF58" s="58"/>
      <c r="AG58" s="58"/>
      <c r="AH58" s="58"/>
      <c r="AI58" s="58"/>
      <c r="AJ58" s="58"/>
      <c r="AK58" s="58"/>
      <c r="AL58" s="58"/>
      <c r="AM58" s="58"/>
      <c r="AN58" s="58"/>
      <c r="AO58" s="58"/>
      <c r="AP58" s="58"/>
      <c r="AQ58" s="58"/>
      <c r="AR58" s="59"/>
      <c r="AS58" s="57"/>
      <c r="AT58" s="58"/>
      <c r="AU58" s="58"/>
      <c r="AV58" s="58"/>
      <c r="AW58" s="58"/>
      <c r="AX58" s="58"/>
      <c r="AY58" s="58"/>
      <c r="AZ58" s="58"/>
      <c r="BA58" s="58"/>
      <c r="BB58" s="58"/>
      <c r="BC58" s="58"/>
      <c r="BD58" s="58"/>
      <c r="BE58" s="58"/>
      <c r="BF58" s="59"/>
      <c r="BG58" s="57"/>
      <c r="BH58" s="58"/>
      <c r="BI58" s="58"/>
      <c r="BJ58" s="58"/>
      <c r="BK58" s="58"/>
      <c r="BL58" s="58"/>
      <c r="BM58" s="58"/>
      <c r="BN58" s="58"/>
      <c r="BO58" s="58"/>
      <c r="BP58" s="58"/>
      <c r="BQ58" s="58"/>
      <c r="BR58" s="58"/>
      <c r="BS58" s="58"/>
      <c r="BT58" s="59"/>
    </row>
    <row r="59" spans="2:72" ht="13.5" customHeight="1" x14ac:dyDescent="0.15">
      <c r="B59" s="63"/>
      <c r="C59" s="60"/>
      <c r="D59" s="61"/>
      <c r="E59" s="61"/>
      <c r="F59" s="61"/>
      <c r="G59" s="61"/>
      <c r="H59" s="61"/>
      <c r="I59" s="61"/>
      <c r="J59" s="61"/>
      <c r="K59" s="61"/>
      <c r="L59" s="61"/>
      <c r="M59" s="61"/>
      <c r="N59" s="61"/>
      <c r="O59" s="61"/>
      <c r="P59" s="62"/>
      <c r="Q59" s="60"/>
      <c r="R59" s="61"/>
      <c r="S59" s="61"/>
      <c r="T59" s="61"/>
      <c r="U59" s="61"/>
      <c r="V59" s="61"/>
      <c r="W59" s="61"/>
      <c r="X59" s="61"/>
      <c r="Y59" s="61"/>
      <c r="Z59" s="61"/>
      <c r="AA59" s="61"/>
      <c r="AB59" s="61"/>
      <c r="AC59" s="61"/>
      <c r="AD59" s="62"/>
      <c r="AE59" s="60"/>
      <c r="AF59" s="61"/>
      <c r="AG59" s="61"/>
      <c r="AH59" s="61"/>
      <c r="AI59" s="61"/>
      <c r="AJ59" s="61"/>
      <c r="AK59" s="61"/>
      <c r="AL59" s="61"/>
      <c r="AM59" s="61"/>
      <c r="AN59" s="61"/>
      <c r="AO59" s="61"/>
      <c r="AP59" s="61"/>
      <c r="AQ59" s="61"/>
      <c r="AR59" s="62"/>
      <c r="AS59" s="60"/>
      <c r="AT59" s="61"/>
      <c r="AU59" s="61"/>
      <c r="AV59" s="61"/>
      <c r="AW59" s="61"/>
      <c r="AX59" s="61"/>
      <c r="AY59" s="61"/>
      <c r="AZ59" s="61"/>
      <c r="BA59" s="61"/>
      <c r="BB59" s="61"/>
      <c r="BC59" s="61"/>
      <c r="BD59" s="61"/>
      <c r="BE59" s="61"/>
      <c r="BF59" s="62"/>
      <c r="BG59" s="60"/>
      <c r="BH59" s="61"/>
      <c r="BI59" s="61"/>
      <c r="BJ59" s="61"/>
      <c r="BK59" s="61"/>
      <c r="BL59" s="61"/>
      <c r="BM59" s="61"/>
      <c r="BN59" s="61"/>
      <c r="BO59" s="61"/>
      <c r="BP59" s="61"/>
      <c r="BQ59" s="61"/>
      <c r="BR59" s="61"/>
      <c r="BS59" s="61"/>
      <c r="BT59" s="62"/>
    </row>
    <row r="60" spans="2:72" ht="14.25" customHeight="1" x14ac:dyDescent="0.15">
      <c r="B60" s="3"/>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row>
    <row r="61" spans="2:72" ht="14.25" customHeight="1" x14ac:dyDescent="0.15">
      <c r="B61" s="3"/>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row>
    <row r="62" spans="2:72" ht="14.25" customHeight="1" x14ac:dyDescent="0.15">
      <c r="B62" s="1" t="s">
        <v>52</v>
      </c>
      <c r="AC62" s="8"/>
      <c r="AM62" s="8" t="s">
        <v>70</v>
      </c>
    </row>
    <row r="63" spans="2:72" ht="16.5" customHeight="1" x14ac:dyDescent="0.15">
      <c r="C63" s="78"/>
      <c r="D63" s="78"/>
      <c r="E63" s="78"/>
      <c r="F63" s="78"/>
      <c r="G63" s="78"/>
      <c r="H63" s="78"/>
      <c r="I63" s="78"/>
      <c r="J63" s="78" t="s">
        <v>41</v>
      </c>
      <c r="K63" s="78"/>
      <c r="L63" s="78"/>
      <c r="M63" s="78"/>
      <c r="N63" s="78"/>
      <c r="O63" s="78" t="s">
        <v>47</v>
      </c>
      <c r="P63" s="78"/>
      <c r="Q63" s="78"/>
      <c r="R63" s="78"/>
      <c r="S63" s="78"/>
      <c r="T63" s="78" t="s">
        <v>66</v>
      </c>
      <c r="U63" s="78"/>
      <c r="V63" s="78"/>
      <c r="W63" s="78"/>
      <c r="X63" s="78"/>
      <c r="Y63" s="78" t="s">
        <v>73</v>
      </c>
      <c r="Z63" s="78"/>
      <c r="AA63" s="78"/>
      <c r="AB63" s="78"/>
      <c r="AC63" s="78"/>
      <c r="AD63" s="78" t="s">
        <v>17</v>
      </c>
      <c r="AE63" s="78"/>
      <c r="AF63" s="78"/>
      <c r="AG63" s="78"/>
      <c r="AH63" s="78"/>
      <c r="AI63" s="78" t="s">
        <v>88</v>
      </c>
      <c r="AJ63" s="78"/>
      <c r="AK63" s="78"/>
      <c r="AL63" s="78"/>
      <c r="AM63" s="78"/>
    </row>
    <row r="64" spans="2:72" ht="18" customHeight="1" x14ac:dyDescent="0.15">
      <c r="B64" s="1" t="s">
        <v>53</v>
      </c>
      <c r="C64" s="79" t="s">
        <v>56</v>
      </c>
      <c r="D64" s="79"/>
      <c r="E64" s="79"/>
      <c r="F64" s="79"/>
      <c r="G64" s="79"/>
      <c r="H64" s="79"/>
      <c r="I64" s="79"/>
      <c r="J64" s="70"/>
      <c r="K64" s="70"/>
      <c r="L64" s="70"/>
      <c r="M64" s="78" t="s">
        <v>6</v>
      </c>
      <c r="N64" s="78"/>
      <c r="O64" s="70"/>
      <c r="P64" s="70"/>
      <c r="Q64" s="70"/>
      <c r="R64" s="78" t="s">
        <v>6</v>
      </c>
      <c r="S64" s="78"/>
      <c r="T64" s="70"/>
      <c r="U64" s="70"/>
      <c r="V64" s="70"/>
      <c r="W64" s="78" t="s">
        <v>6</v>
      </c>
      <c r="X64" s="78"/>
      <c r="Y64" s="70"/>
      <c r="Z64" s="70"/>
      <c r="AA64" s="70"/>
      <c r="AB64" s="78" t="s">
        <v>6</v>
      </c>
      <c r="AC64" s="78"/>
      <c r="AD64" s="70"/>
      <c r="AE64" s="70"/>
      <c r="AF64" s="70"/>
      <c r="AG64" s="78" t="s">
        <v>6</v>
      </c>
      <c r="AH64" s="78"/>
      <c r="AI64" s="70"/>
      <c r="AJ64" s="70"/>
      <c r="AK64" s="70"/>
      <c r="AL64" s="78" t="s">
        <v>6</v>
      </c>
      <c r="AM64" s="78"/>
    </row>
    <row r="65" spans="2:72" ht="18" customHeight="1" x14ac:dyDescent="0.15">
      <c r="B65" s="1" t="s">
        <v>53</v>
      </c>
      <c r="C65" s="79" t="s">
        <v>50</v>
      </c>
      <c r="D65" s="79"/>
      <c r="E65" s="79"/>
      <c r="F65" s="79"/>
      <c r="G65" s="79"/>
      <c r="H65" s="79"/>
      <c r="I65" s="79"/>
      <c r="J65" s="70"/>
      <c r="K65" s="70"/>
      <c r="L65" s="70"/>
      <c r="M65" s="78" t="s">
        <v>6</v>
      </c>
      <c r="N65" s="78"/>
      <c r="O65" s="70"/>
      <c r="P65" s="70"/>
      <c r="Q65" s="70"/>
      <c r="R65" s="78" t="s">
        <v>6</v>
      </c>
      <c r="S65" s="78"/>
      <c r="T65" s="70"/>
      <c r="U65" s="70"/>
      <c r="V65" s="70"/>
      <c r="W65" s="78" t="s">
        <v>6</v>
      </c>
      <c r="X65" s="78"/>
      <c r="Y65" s="70"/>
      <c r="Z65" s="70"/>
      <c r="AA65" s="70"/>
      <c r="AB65" s="78" t="s">
        <v>6</v>
      </c>
      <c r="AC65" s="78"/>
      <c r="AD65" s="70"/>
      <c r="AE65" s="70"/>
      <c r="AF65" s="70"/>
      <c r="AG65" s="78" t="s">
        <v>6</v>
      </c>
      <c r="AH65" s="78"/>
      <c r="AI65" s="70"/>
      <c r="AJ65" s="70"/>
      <c r="AK65" s="70"/>
      <c r="AL65" s="78" t="s">
        <v>6</v>
      </c>
      <c r="AM65" s="78"/>
    </row>
    <row r="66" spans="2:72" ht="18" customHeight="1" x14ac:dyDescent="0.15">
      <c r="B66" s="1" t="s">
        <v>53</v>
      </c>
      <c r="C66" s="79" t="s">
        <v>36</v>
      </c>
      <c r="D66" s="79"/>
      <c r="E66" s="79"/>
      <c r="F66" s="79"/>
      <c r="G66" s="79"/>
      <c r="H66" s="79"/>
      <c r="I66" s="79"/>
      <c r="J66" s="70"/>
      <c r="K66" s="70"/>
      <c r="L66" s="70"/>
      <c r="M66" s="78" t="s">
        <v>69</v>
      </c>
      <c r="N66" s="78"/>
      <c r="O66" s="70"/>
      <c r="P66" s="70"/>
      <c r="Q66" s="70"/>
      <c r="R66" s="78" t="s">
        <v>69</v>
      </c>
      <c r="S66" s="78"/>
      <c r="T66" s="70"/>
      <c r="U66" s="70"/>
      <c r="V66" s="70"/>
      <c r="W66" s="78" t="s">
        <v>69</v>
      </c>
      <c r="X66" s="78"/>
      <c r="Y66" s="70"/>
      <c r="Z66" s="70"/>
      <c r="AA66" s="70"/>
      <c r="AB66" s="78" t="s">
        <v>69</v>
      </c>
      <c r="AC66" s="78"/>
      <c r="AD66" s="70"/>
      <c r="AE66" s="70"/>
      <c r="AF66" s="70"/>
      <c r="AG66" s="78" t="s">
        <v>69</v>
      </c>
      <c r="AH66" s="78"/>
      <c r="AI66" s="70"/>
      <c r="AJ66" s="70"/>
      <c r="AK66" s="70"/>
      <c r="AL66" s="78" t="s">
        <v>69</v>
      </c>
      <c r="AM66" s="78"/>
    </row>
    <row r="67" spans="2:72" ht="18" customHeight="1" x14ac:dyDescent="0.15">
      <c r="B67" s="1" t="s">
        <v>53</v>
      </c>
      <c r="C67" s="79" t="s">
        <v>58</v>
      </c>
      <c r="D67" s="79"/>
      <c r="E67" s="79"/>
      <c r="F67" s="79"/>
      <c r="G67" s="79"/>
      <c r="H67" s="79"/>
      <c r="I67" s="79"/>
      <c r="J67" s="70"/>
      <c r="K67" s="70"/>
      <c r="L67" s="70"/>
      <c r="M67" s="78" t="s">
        <v>72</v>
      </c>
      <c r="N67" s="78"/>
      <c r="O67" s="70"/>
      <c r="P67" s="70"/>
      <c r="Q67" s="70"/>
      <c r="R67" s="78" t="s">
        <v>72</v>
      </c>
      <c r="S67" s="78"/>
      <c r="T67" s="70"/>
      <c r="U67" s="70"/>
      <c r="V67" s="70"/>
      <c r="W67" s="78" t="s">
        <v>72</v>
      </c>
      <c r="X67" s="78"/>
      <c r="Y67" s="70"/>
      <c r="Z67" s="70"/>
      <c r="AA67" s="70"/>
      <c r="AB67" s="78" t="s">
        <v>72</v>
      </c>
      <c r="AC67" s="78"/>
      <c r="AD67" s="70"/>
      <c r="AE67" s="70"/>
      <c r="AF67" s="70"/>
      <c r="AG67" s="78" t="s">
        <v>72</v>
      </c>
      <c r="AH67" s="78"/>
      <c r="AI67" s="70"/>
      <c r="AJ67" s="70"/>
      <c r="AK67" s="70"/>
      <c r="AL67" s="78" t="s">
        <v>72</v>
      </c>
      <c r="AM67" s="78"/>
    </row>
    <row r="68" spans="2:72" ht="18" customHeight="1" x14ac:dyDescent="0.15">
      <c r="B68" s="1" t="s">
        <v>53</v>
      </c>
      <c r="C68" s="79" t="s">
        <v>62</v>
      </c>
      <c r="D68" s="79"/>
      <c r="E68" s="79"/>
      <c r="F68" s="79"/>
      <c r="G68" s="79"/>
      <c r="H68" s="79"/>
      <c r="I68" s="79"/>
      <c r="J68" s="70"/>
      <c r="K68" s="70"/>
      <c r="L68" s="70"/>
      <c r="M68" s="78" t="s">
        <v>44</v>
      </c>
      <c r="N68" s="78"/>
      <c r="O68" s="70"/>
      <c r="P68" s="70"/>
      <c r="Q68" s="70"/>
      <c r="R68" s="78" t="s">
        <v>44</v>
      </c>
      <c r="S68" s="78"/>
      <c r="T68" s="70"/>
      <c r="U68" s="70"/>
      <c r="V68" s="70"/>
      <c r="W68" s="78" t="s">
        <v>44</v>
      </c>
      <c r="X68" s="78"/>
      <c r="Y68" s="70"/>
      <c r="Z68" s="70"/>
      <c r="AA68" s="70"/>
      <c r="AB68" s="78" t="s">
        <v>44</v>
      </c>
      <c r="AC68" s="78"/>
      <c r="AD68" s="70"/>
      <c r="AE68" s="70"/>
      <c r="AF68" s="70"/>
      <c r="AG68" s="78" t="s">
        <v>44</v>
      </c>
      <c r="AH68" s="78"/>
      <c r="AI68" s="70"/>
      <c r="AJ68" s="70"/>
      <c r="AK68" s="70"/>
      <c r="AL68" s="78" t="s">
        <v>44</v>
      </c>
      <c r="AM68" s="78"/>
    </row>
    <row r="69" spans="2:72" ht="18" customHeight="1" x14ac:dyDescent="0.15">
      <c r="B69" s="1" t="s">
        <v>53</v>
      </c>
      <c r="C69" s="79" t="s">
        <v>65</v>
      </c>
      <c r="D69" s="79"/>
      <c r="E69" s="79"/>
      <c r="F69" s="79"/>
      <c r="G69" s="79"/>
      <c r="H69" s="79"/>
      <c r="I69" s="79"/>
      <c r="J69" s="70"/>
      <c r="K69" s="70"/>
      <c r="L69" s="70"/>
      <c r="M69" s="78" t="s">
        <v>6</v>
      </c>
      <c r="N69" s="78"/>
      <c r="O69" s="70"/>
      <c r="P69" s="70"/>
      <c r="Q69" s="70"/>
      <c r="R69" s="78" t="s">
        <v>6</v>
      </c>
      <c r="S69" s="78"/>
      <c r="T69" s="70"/>
      <c r="U69" s="70"/>
      <c r="V69" s="70"/>
      <c r="W69" s="78" t="s">
        <v>6</v>
      </c>
      <c r="X69" s="78"/>
      <c r="Y69" s="70"/>
      <c r="Z69" s="70"/>
      <c r="AA69" s="70"/>
      <c r="AB69" s="78" t="s">
        <v>6</v>
      </c>
      <c r="AC69" s="78"/>
      <c r="AD69" s="70"/>
      <c r="AE69" s="70"/>
      <c r="AF69" s="70"/>
      <c r="AG69" s="78" t="s">
        <v>6</v>
      </c>
      <c r="AH69" s="78"/>
      <c r="AI69" s="70"/>
      <c r="AJ69" s="70"/>
      <c r="AK69" s="70"/>
      <c r="AL69" s="78" t="s">
        <v>6</v>
      </c>
      <c r="AM69" s="78"/>
    </row>
    <row r="70" spans="2:72" ht="14.25" customHeight="1" x14ac:dyDescent="0.15">
      <c r="U70" s="6"/>
      <c r="V70" s="6"/>
      <c r="W70" s="6"/>
      <c r="X70" s="6"/>
      <c r="Y70" s="6"/>
      <c r="Z70" s="6"/>
      <c r="AA70" s="6"/>
      <c r="AB70" s="6"/>
      <c r="AC70" s="6"/>
      <c r="AD70" s="6"/>
      <c r="AE70" s="6"/>
      <c r="AF70" s="6"/>
      <c r="AG70" s="6"/>
    </row>
    <row r="71" spans="2:72" ht="14.25" customHeight="1" x14ac:dyDescent="0.15">
      <c r="B71" s="1" t="s">
        <v>75</v>
      </c>
      <c r="U71" s="6"/>
      <c r="V71" s="6"/>
      <c r="W71" s="6"/>
      <c r="X71" s="6"/>
      <c r="Y71" s="6"/>
      <c r="Z71" s="6"/>
      <c r="AA71" s="6"/>
      <c r="AB71" s="6"/>
      <c r="AC71" s="6"/>
      <c r="AD71" s="6"/>
      <c r="AE71" s="6"/>
      <c r="AF71" s="6"/>
      <c r="AG71" s="6"/>
    </row>
    <row r="72" spans="2:72" ht="14.25" customHeight="1" x14ac:dyDescent="0.15">
      <c r="B72" s="1" t="s">
        <v>53</v>
      </c>
      <c r="C72" s="1" t="s">
        <v>84</v>
      </c>
      <c r="J72"/>
      <c r="K72"/>
      <c r="L72"/>
      <c r="M72"/>
      <c r="N72"/>
      <c r="P72" s="1" t="s">
        <v>53</v>
      </c>
      <c r="Q72" s="1" t="s">
        <v>83</v>
      </c>
      <c r="X72"/>
      <c r="Y72"/>
      <c r="Z72"/>
      <c r="AA72"/>
      <c r="AB72"/>
      <c r="AD72" s="6"/>
      <c r="AE72" s="6"/>
      <c r="AF72" s="6"/>
      <c r="AG72" s="6"/>
    </row>
    <row r="73" spans="2:72" ht="17.25" customHeight="1" x14ac:dyDescent="0.15">
      <c r="C73" s="77" t="s">
        <v>77</v>
      </c>
      <c r="D73" s="77"/>
      <c r="E73" s="77"/>
      <c r="F73" s="77"/>
      <c r="G73" s="77"/>
      <c r="H73" s="77"/>
      <c r="I73" s="77"/>
      <c r="J73" s="70">
        <v>100</v>
      </c>
      <c r="K73" s="70"/>
      <c r="L73" s="70"/>
      <c r="M73" s="78" t="s">
        <v>69</v>
      </c>
      <c r="N73" s="78"/>
      <c r="Q73" s="77" t="s">
        <v>79</v>
      </c>
      <c r="R73" s="77"/>
      <c r="S73" s="77"/>
      <c r="T73" s="77"/>
      <c r="U73" s="77"/>
      <c r="V73" s="77"/>
      <c r="W73" s="77"/>
      <c r="X73" s="70">
        <v>30</v>
      </c>
      <c r="Y73" s="70"/>
      <c r="Z73" s="70"/>
      <c r="AA73" s="78" t="s">
        <v>6</v>
      </c>
      <c r="AB73" s="78"/>
      <c r="AD73" s="6"/>
      <c r="AE73" s="6"/>
      <c r="AF73" s="6"/>
      <c r="AG73" s="6"/>
    </row>
    <row r="74" spans="2:72" ht="17.25" customHeight="1" x14ac:dyDescent="0.15">
      <c r="C74" s="77" t="s">
        <v>42</v>
      </c>
      <c r="D74" s="77"/>
      <c r="E74" s="77"/>
      <c r="F74" s="77"/>
      <c r="G74" s="77"/>
      <c r="H74" s="77"/>
      <c r="I74" s="77"/>
      <c r="J74" s="70">
        <v>120000</v>
      </c>
      <c r="K74" s="70"/>
      <c r="L74" s="70"/>
      <c r="M74" s="78" t="s">
        <v>69</v>
      </c>
      <c r="N74" s="78"/>
      <c r="Q74"/>
      <c r="R74"/>
      <c r="S74"/>
      <c r="T74"/>
      <c r="U74"/>
      <c r="V74"/>
      <c r="W74"/>
      <c r="X74"/>
      <c r="Y74"/>
      <c r="Z74"/>
      <c r="AA74"/>
      <c r="AB74"/>
    </row>
    <row r="75" spans="2:72" ht="14.25" customHeight="1" x14ac:dyDescent="0.15">
      <c r="AD75" s="6"/>
      <c r="AE75" s="6"/>
      <c r="AF75" s="6"/>
      <c r="AG75" s="6"/>
    </row>
    <row r="76" spans="2:72" ht="21.75" customHeight="1" x14ac:dyDescent="0.15">
      <c r="J76" s="70" t="s">
        <v>30</v>
      </c>
      <c r="K76" s="70"/>
      <c r="L76" s="70"/>
      <c r="M76" s="70"/>
      <c r="N76" s="70"/>
      <c r="O76" s="70" t="s">
        <v>85</v>
      </c>
      <c r="P76" s="70"/>
      <c r="Q76" s="70"/>
      <c r="R76" s="70"/>
      <c r="S76" s="70"/>
      <c r="T76" s="70" t="s">
        <v>86</v>
      </c>
      <c r="U76" s="70"/>
      <c r="V76" s="70"/>
      <c r="W76" s="70"/>
      <c r="X76" s="70"/>
      <c r="Y76" s="70" t="s">
        <v>27</v>
      </c>
      <c r="Z76" s="70"/>
      <c r="AA76" s="70"/>
      <c r="AB76" s="70"/>
      <c r="AC76" s="71"/>
      <c r="AD76" s="72" t="s">
        <v>67</v>
      </c>
      <c r="AE76" s="73"/>
      <c r="AF76" s="73"/>
      <c r="AG76" s="73"/>
      <c r="AH76" s="74"/>
      <c r="AV76" s="70" t="s">
        <v>60</v>
      </c>
      <c r="AW76" s="70"/>
      <c r="AX76" s="70"/>
      <c r="AY76" s="70"/>
      <c r="AZ76" s="70"/>
      <c r="BA76" s="70" t="s">
        <v>60</v>
      </c>
      <c r="BB76" s="70"/>
      <c r="BC76" s="70"/>
      <c r="BD76" s="70"/>
      <c r="BE76" s="70"/>
      <c r="BF76" s="70" t="s">
        <v>60</v>
      </c>
      <c r="BG76" s="70"/>
      <c r="BH76" s="70"/>
      <c r="BI76" s="70"/>
      <c r="BJ76" s="70"/>
      <c r="BK76" s="70" t="s">
        <v>60</v>
      </c>
      <c r="BL76" s="70"/>
      <c r="BM76" s="70"/>
      <c r="BN76" s="70"/>
      <c r="BO76" s="70"/>
      <c r="BP76" s="70" t="s">
        <v>60</v>
      </c>
      <c r="BQ76" s="70"/>
      <c r="BR76" s="70"/>
      <c r="BS76" s="70"/>
      <c r="BT76" s="70"/>
    </row>
    <row r="77" spans="2:72" ht="21.75" customHeight="1" x14ac:dyDescent="0.15">
      <c r="B77" s="1" t="s">
        <v>53</v>
      </c>
      <c r="C77" s="70" t="s">
        <v>59</v>
      </c>
      <c r="D77" s="70"/>
      <c r="E77" s="70"/>
      <c r="F77" s="70"/>
      <c r="G77" s="70"/>
      <c r="H77" s="70"/>
      <c r="I77" s="70"/>
      <c r="J77" s="70">
        <v>115</v>
      </c>
      <c r="K77" s="70"/>
      <c r="L77" s="70"/>
      <c r="M77" s="70" t="s">
        <v>69</v>
      </c>
      <c r="N77" s="70"/>
      <c r="O77" s="70"/>
      <c r="P77" s="70"/>
      <c r="Q77" s="70"/>
      <c r="R77" s="70" t="s">
        <v>69</v>
      </c>
      <c r="S77" s="70"/>
      <c r="T77" s="70"/>
      <c r="U77" s="70"/>
      <c r="V77" s="70"/>
      <c r="W77" s="70" t="s">
        <v>69</v>
      </c>
      <c r="X77" s="70"/>
      <c r="Y77" s="70">
        <v>120000</v>
      </c>
      <c r="Z77" s="70"/>
      <c r="AA77" s="70"/>
      <c r="AB77" s="70" t="s">
        <v>69</v>
      </c>
      <c r="AC77" s="71"/>
      <c r="AD77" s="75">
        <f>J77+O77+T77+Y77</f>
        <v>120115</v>
      </c>
      <c r="AE77" s="70"/>
      <c r="AF77" s="70"/>
      <c r="AG77" s="70" t="s">
        <v>69</v>
      </c>
      <c r="AH77" s="76"/>
      <c r="AN77" s="1" t="s">
        <v>53</v>
      </c>
      <c r="AO77" s="70" t="s">
        <v>50</v>
      </c>
      <c r="AP77" s="70"/>
      <c r="AQ77" s="70"/>
      <c r="AR77" s="70"/>
      <c r="AS77" s="70"/>
      <c r="AT77" s="70"/>
      <c r="AU77" s="70"/>
      <c r="AV77" s="70">
        <v>30</v>
      </c>
      <c r="AW77" s="70"/>
      <c r="AX77" s="70"/>
      <c r="AY77" s="70" t="s">
        <v>6</v>
      </c>
      <c r="AZ77" s="70"/>
      <c r="BA77" s="70"/>
      <c r="BB77" s="70"/>
      <c r="BC77" s="70"/>
      <c r="BD77" s="70" t="s">
        <v>6</v>
      </c>
      <c r="BE77" s="70"/>
      <c r="BF77" s="70"/>
      <c r="BG77" s="70"/>
      <c r="BH77" s="70"/>
      <c r="BI77" s="70" t="s">
        <v>6</v>
      </c>
      <c r="BJ77" s="70"/>
      <c r="BK77" s="70"/>
      <c r="BL77" s="70"/>
      <c r="BM77" s="70"/>
      <c r="BN77" s="70" t="s">
        <v>6</v>
      </c>
      <c r="BO77" s="70"/>
      <c r="BP77" s="70"/>
      <c r="BQ77" s="70"/>
      <c r="BR77" s="70"/>
      <c r="BS77" s="70" t="s">
        <v>6</v>
      </c>
      <c r="BT77" s="70"/>
    </row>
    <row r="78" spans="2:72" ht="21.75" customHeight="1" x14ac:dyDescent="0.15">
      <c r="C78" s="68" t="s">
        <v>3</v>
      </c>
      <c r="D78" s="68"/>
      <c r="E78" s="68"/>
      <c r="F78" s="68"/>
      <c r="G78" s="68"/>
      <c r="H78" s="68"/>
      <c r="I78" s="68"/>
      <c r="J78" s="65">
        <f>IFERROR(J77/$J$73,"")</f>
        <v>1.1499999999999999</v>
      </c>
      <c r="K78" s="65"/>
      <c r="L78" s="65"/>
      <c r="M78" s="68" t="s">
        <v>6</v>
      </c>
      <c r="N78" s="68"/>
      <c r="O78" s="65">
        <f>IFERROR(O77/$J$73,"")</f>
        <v>0</v>
      </c>
      <c r="P78" s="65"/>
      <c r="Q78" s="65"/>
      <c r="R78" s="68" t="s">
        <v>6</v>
      </c>
      <c r="S78" s="68"/>
      <c r="T78" s="65">
        <f>IFERROR(T77/$J$73,"")</f>
        <v>0</v>
      </c>
      <c r="U78" s="65"/>
      <c r="V78" s="65"/>
      <c r="W78" s="68" t="s">
        <v>6</v>
      </c>
      <c r="X78" s="68"/>
      <c r="Y78" s="65">
        <f>IFERROR(Y77/$J$73,"")</f>
        <v>1200</v>
      </c>
      <c r="Z78" s="65"/>
      <c r="AA78" s="65"/>
      <c r="AB78" s="68" t="s">
        <v>6</v>
      </c>
      <c r="AC78" s="69"/>
      <c r="AD78" s="64">
        <f>IFERROR(AD77/$J$74,"")</f>
        <v>1.0009583333333334</v>
      </c>
      <c r="AE78" s="65"/>
      <c r="AF78" s="65"/>
      <c r="AG78" s="66" t="s">
        <v>6</v>
      </c>
      <c r="AH78" s="67"/>
      <c r="AO78" s="68" t="s">
        <v>3</v>
      </c>
      <c r="AP78" s="68"/>
      <c r="AQ78" s="68"/>
      <c r="AR78" s="68"/>
      <c r="AS78" s="68"/>
      <c r="AT78" s="68"/>
      <c r="AU78" s="68"/>
      <c r="AV78" s="65">
        <f>IFERROR(AV77/$X$73,"")</f>
        <v>1</v>
      </c>
      <c r="AW78" s="65"/>
      <c r="AX78" s="65"/>
      <c r="AY78" s="68" t="s">
        <v>6</v>
      </c>
      <c r="AZ78" s="68"/>
      <c r="BA78" s="65">
        <f>IFERROR(BA77/$X$73,"")</f>
        <v>0</v>
      </c>
      <c r="BB78" s="65"/>
      <c r="BC78" s="65"/>
      <c r="BD78" s="68" t="s">
        <v>6</v>
      </c>
      <c r="BE78" s="68"/>
      <c r="BF78" s="65">
        <f>IFERROR(BF77/$X$73,"")</f>
        <v>0</v>
      </c>
      <c r="BG78" s="65"/>
      <c r="BH78" s="65"/>
      <c r="BI78" s="68" t="s">
        <v>6</v>
      </c>
      <c r="BJ78" s="68"/>
      <c r="BK78" s="65">
        <f>IFERROR(BK77/$X$73,"")</f>
        <v>0</v>
      </c>
      <c r="BL78" s="65"/>
      <c r="BM78" s="65"/>
      <c r="BN78" s="68" t="s">
        <v>6</v>
      </c>
      <c r="BO78" s="68"/>
      <c r="BP78" s="65">
        <f>IFERROR(BP77/$X$73,"")</f>
        <v>0</v>
      </c>
      <c r="BQ78" s="65"/>
      <c r="BR78" s="65"/>
      <c r="BS78" s="68" t="s">
        <v>6</v>
      </c>
      <c r="BT78" s="68"/>
    </row>
    <row r="79" spans="2:72" customFormat="1" ht="21.75" customHeight="1" x14ac:dyDescent="0.15">
      <c r="C79" s="1"/>
      <c r="D79" s="1"/>
      <c r="E79" s="1"/>
      <c r="F79" s="1"/>
      <c r="G79" s="1"/>
      <c r="H79" s="1"/>
      <c r="I79" s="1"/>
      <c r="J79" s="70" t="s">
        <v>30</v>
      </c>
      <c r="K79" s="70"/>
      <c r="L79" s="70"/>
      <c r="M79" s="70"/>
      <c r="N79" s="70"/>
      <c r="O79" s="70" t="s">
        <v>85</v>
      </c>
      <c r="P79" s="70"/>
      <c r="Q79" s="70"/>
      <c r="R79" s="70"/>
      <c r="S79" s="70"/>
      <c r="T79" s="70" t="s">
        <v>86</v>
      </c>
      <c r="U79" s="70"/>
      <c r="V79" s="70"/>
      <c r="W79" s="70"/>
      <c r="X79" s="70"/>
      <c r="Y79" s="70" t="s">
        <v>27</v>
      </c>
      <c r="Z79" s="70"/>
      <c r="AA79" s="70"/>
      <c r="AB79" s="70"/>
      <c r="AC79" s="71"/>
      <c r="AD79" s="72" t="s">
        <v>67</v>
      </c>
      <c r="AE79" s="73"/>
      <c r="AF79" s="73"/>
      <c r="AG79" s="73"/>
      <c r="AH79" s="74"/>
    </row>
    <row r="80" spans="2:72" customFormat="1" ht="21.75" customHeight="1" x14ac:dyDescent="0.15">
      <c r="B80" s="1" t="s">
        <v>53</v>
      </c>
      <c r="C80" s="70" t="s">
        <v>59</v>
      </c>
      <c r="D80" s="70"/>
      <c r="E80" s="70"/>
      <c r="F80" s="70"/>
      <c r="G80" s="70"/>
      <c r="H80" s="70"/>
      <c r="I80" s="70"/>
      <c r="J80" s="70"/>
      <c r="K80" s="70"/>
      <c r="L80" s="70"/>
      <c r="M80" s="70" t="s">
        <v>69</v>
      </c>
      <c r="N80" s="70"/>
      <c r="O80" s="70"/>
      <c r="P80" s="70"/>
      <c r="Q80" s="70"/>
      <c r="R80" s="70" t="s">
        <v>69</v>
      </c>
      <c r="S80" s="70"/>
      <c r="T80" s="70"/>
      <c r="U80" s="70"/>
      <c r="V80" s="70"/>
      <c r="W80" s="70" t="s">
        <v>69</v>
      </c>
      <c r="X80" s="70"/>
      <c r="Y80" s="70"/>
      <c r="Z80" s="70"/>
      <c r="AA80" s="70"/>
      <c r="AB80" s="70" t="s">
        <v>69</v>
      </c>
      <c r="AC80" s="71"/>
      <c r="AD80" s="75">
        <f>J80+O80+T80+Y80</f>
        <v>0</v>
      </c>
      <c r="AE80" s="70"/>
      <c r="AF80" s="70"/>
      <c r="AG80" s="70" t="s">
        <v>69</v>
      </c>
      <c r="AH80" s="76"/>
    </row>
    <row r="81" spans="2:72" customFormat="1" ht="21.75" customHeight="1" x14ac:dyDescent="0.15">
      <c r="C81" s="68" t="s">
        <v>3</v>
      </c>
      <c r="D81" s="68"/>
      <c r="E81" s="68"/>
      <c r="F81" s="68"/>
      <c r="G81" s="68"/>
      <c r="H81" s="68"/>
      <c r="I81" s="68"/>
      <c r="J81" s="65">
        <f>IFERROR(J80/$J$73,"")</f>
        <v>0</v>
      </c>
      <c r="K81" s="65"/>
      <c r="L81" s="65"/>
      <c r="M81" s="68" t="s">
        <v>6</v>
      </c>
      <c r="N81" s="68"/>
      <c r="O81" s="65">
        <f>IFERROR(O80/$J$73,"")</f>
        <v>0</v>
      </c>
      <c r="P81" s="65"/>
      <c r="Q81" s="65"/>
      <c r="R81" s="68" t="s">
        <v>6</v>
      </c>
      <c r="S81" s="68"/>
      <c r="T81" s="65">
        <f>IFERROR(T80/$J$73,"")</f>
        <v>0</v>
      </c>
      <c r="U81" s="65"/>
      <c r="V81" s="65"/>
      <c r="W81" s="68" t="s">
        <v>6</v>
      </c>
      <c r="X81" s="68"/>
      <c r="Y81" s="65">
        <f>IFERROR(Y80/$J$73,"")</f>
        <v>0</v>
      </c>
      <c r="Z81" s="65"/>
      <c r="AA81" s="65"/>
      <c r="AB81" s="68" t="s">
        <v>6</v>
      </c>
      <c r="AC81" s="69"/>
      <c r="AD81" s="64">
        <f>IFERROR(AD80/$J$74,"")</f>
        <v>0</v>
      </c>
      <c r="AE81" s="65"/>
      <c r="AF81" s="65"/>
      <c r="AG81" s="66" t="s">
        <v>6</v>
      </c>
      <c r="AH81" s="67"/>
    </row>
    <row r="82" spans="2:72" customFormat="1" ht="21.75" customHeight="1" x14ac:dyDescent="0.15">
      <c r="C82" s="1"/>
      <c r="D82" s="1"/>
      <c r="E82" s="1"/>
      <c r="F82" s="1"/>
      <c r="G82" s="1"/>
      <c r="H82" s="1"/>
      <c r="I82" s="1"/>
      <c r="J82" s="70" t="s">
        <v>30</v>
      </c>
      <c r="K82" s="70"/>
      <c r="L82" s="70"/>
      <c r="M82" s="70"/>
      <c r="N82" s="70"/>
      <c r="O82" s="70" t="s">
        <v>85</v>
      </c>
      <c r="P82" s="70"/>
      <c r="Q82" s="70"/>
      <c r="R82" s="70"/>
      <c r="S82" s="70"/>
      <c r="T82" s="70" t="s">
        <v>86</v>
      </c>
      <c r="U82" s="70"/>
      <c r="V82" s="70"/>
      <c r="W82" s="70"/>
      <c r="X82" s="70"/>
      <c r="Y82" s="70" t="s">
        <v>27</v>
      </c>
      <c r="Z82" s="70"/>
      <c r="AA82" s="70"/>
      <c r="AB82" s="70"/>
      <c r="AC82" s="71"/>
      <c r="AD82" s="72" t="s">
        <v>67</v>
      </c>
      <c r="AE82" s="73"/>
      <c r="AF82" s="73"/>
      <c r="AG82" s="73"/>
      <c r="AH82" s="74"/>
    </row>
    <row r="83" spans="2:72" ht="21.75" customHeight="1" x14ac:dyDescent="0.15">
      <c r="B83" s="1" t="s">
        <v>53</v>
      </c>
      <c r="C83" s="70" t="s">
        <v>59</v>
      </c>
      <c r="D83" s="70"/>
      <c r="E83" s="70"/>
      <c r="F83" s="70"/>
      <c r="G83" s="70"/>
      <c r="H83" s="70"/>
      <c r="I83" s="70"/>
      <c r="J83" s="70"/>
      <c r="K83" s="70"/>
      <c r="L83" s="70"/>
      <c r="M83" s="70" t="s">
        <v>69</v>
      </c>
      <c r="N83" s="70"/>
      <c r="O83" s="70"/>
      <c r="P83" s="70"/>
      <c r="Q83" s="70"/>
      <c r="R83" s="70" t="s">
        <v>69</v>
      </c>
      <c r="S83" s="70"/>
      <c r="T83" s="70"/>
      <c r="U83" s="70"/>
      <c r="V83" s="70"/>
      <c r="W83" s="70" t="s">
        <v>69</v>
      </c>
      <c r="X83" s="70"/>
      <c r="Y83" s="70"/>
      <c r="Z83" s="70"/>
      <c r="AA83" s="70"/>
      <c r="AB83" s="70" t="s">
        <v>69</v>
      </c>
      <c r="AC83" s="71"/>
      <c r="AD83" s="75">
        <f>J83+O83+T83+Y83</f>
        <v>0</v>
      </c>
      <c r="AE83" s="70"/>
      <c r="AF83" s="70"/>
      <c r="AG83" s="70" t="s">
        <v>69</v>
      </c>
      <c r="AH83" s="76"/>
      <c r="AN83"/>
      <c r="AO83"/>
      <c r="AP83"/>
      <c r="AQ83"/>
      <c r="AR83"/>
      <c r="AS83"/>
      <c r="AT83"/>
      <c r="AU83"/>
      <c r="AV83"/>
      <c r="AW83"/>
      <c r="AX83"/>
      <c r="AY83"/>
      <c r="AZ83"/>
      <c r="BA83"/>
      <c r="BB83"/>
      <c r="BC83"/>
      <c r="BD83"/>
      <c r="BE83"/>
      <c r="BF83"/>
      <c r="BG83"/>
      <c r="BH83"/>
      <c r="BI83"/>
      <c r="BJ83"/>
      <c r="BK83"/>
      <c r="BL83"/>
      <c r="BM83"/>
      <c r="BN83"/>
      <c r="BO83"/>
      <c r="BP83"/>
      <c r="BQ83"/>
      <c r="BR83"/>
      <c r="BS83"/>
      <c r="BT83"/>
    </row>
    <row r="84" spans="2:72" ht="21.75" customHeight="1" x14ac:dyDescent="0.15">
      <c r="B84"/>
      <c r="C84" s="68" t="s">
        <v>3</v>
      </c>
      <c r="D84" s="68"/>
      <c r="E84" s="68"/>
      <c r="F84" s="68"/>
      <c r="G84" s="68"/>
      <c r="H84" s="68"/>
      <c r="I84" s="68"/>
      <c r="J84" s="65">
        <f>IFERROR(J83/$J$73,"")</f>
        <v>0</v>
      </c>
      <c r="K84" s="65"/>
      <c r="L84" s="65"/>
      <c r="M84" s="68" t="s">
        <v>6</v>
      </c>
      <c r="N84" s="68"/>
      <c r="O84" s="65">
        <f>IFERROR(O83/$J$73,"")</f>
        <v>0</v>
      </c>
      <c r="P84" s="65"/>
      <c r="Q84" s="65"/>
      <c r="R84" s="68" t="s">
        <v>6</v>
      </c>
      <c r="S84" s="68"/>
      <c r="T84" s="65">
        <f>IFERROR(T83/$J$73,"")</f>
        <v>0</v>
      </c>
      <c r="U84" s="65"/>
      <c r="V84" s="65"/>
      <c r="W84" s="68" t="s">
        <v>6</v>
      </c>
      <c r="X84" s="68"/>
      <c r="Y84" s="65">
        <f>IFERROR(Y83/$J$73,"")</f>
        <v>0</v>
      </c>
      <c r="Z84" s="65"/>
      <c r="AA84" s="65"/>
      <c r="AB84" s="68" t="s">
        <v>6</v>
      </c>
      <c r="AC84" s="69"/>
      <c r="AD84" s="64">
        <f>IFERROR(AD83/$J$74,"")</f>
        <v>0</v>
      </c>
      <c r="AE84" s="65"/>
      <c r="AF84" s="65"/>
      <c r="AG84" s="66" t="s">
        <v>6</v>
      </c>
      <c r="AH84" s="67"/>
      <c r="AN84"/>
      <c r="AO84"/>
      <c r="AP84"/>
      <c r="AQ84"/>
      <c r="AR84"/>
      <c r="AS84"/>
      <c r="AT84"/>
      <c r="AU84"/>
      <c r="AV84"/>
      <c r="AW84"/>
      <c r="AX84"/>
      <c r="AY84"/>
      <c r="AZ84"/>
      <c r="BA84"/>
      <c r="BB84"/>
      <c r="BC84"/>
      <c r="BD84"/>
      <c r="BE84"/>
      <c r="BF84"/>
      <c r="BG84"/>
      <c r="BH84"/>
      <c r="BI84"/>
      <c r="BJ84"/>
      <c r="BK84"/>
      <c r="BL84"/>
      <c r="BM84"/>
      <c r="BN84"/>
      <c r="BO84"/>
      <c r="BP84"/>
      <c r="BQ84"/>
      <c r="BR84"/>
      <c r="BS84"/>
      <c r="BT84"/>
    </row>
    <row r="85" spans="2:72" ht="21.75" customHeight="1" x14ac:dyDescent="0.15">
      <c r="B85"/>
      <c r="J85" s="70" t="s">
        <v>30</v>
      </c>
      <c r="K85" s="70"/>
      <c r="L85" s="70"/>
      <c r="M85" s="70"/>
      <c r="N85" s="70"/>
      <c r="O85" s="70" t="s">
        <v>85</v>
      </c>
      <c r="P85" s="70"/>
      <c r="Q85" s="70"/>
      <c r="R85" s="70"/>
      <c r="S85" s="70"/>
      <c r="T85" s="70" t="s">
        <v>86</v>
      </c>
      <c r="U85" s="70"/>
      <c r="V85" s="70"/>
      <c r="W85" s="70"/>
      <c r="X85" s="70"/>
      <c r="Y85" s="70" t="s">
        <v>27</v>
      </c>
      <c r="Z85" s="70"/>
      <c r="AA85" s="70"/>
      <c r="AB85" s="70"/>
      <c r="AC85" s="71"/>
      <c r="AD85" s="72" t="s">
        <v>67</v>
      </c>
      <c r="AE85" s="73"/>
      <c r="AF85" s="73"/>
      <c r="AG85" s="73"/>
      <c r="AH85" s="74"/>
      <c r="AN85"/>
      <c r="AO85"/>
      <c r="AP85"/>
      <c r="AQ85"/>
      <c r="AR85"/>
      <c r="AS85"/>
      <c r="AT85"/>
      <c r="AU85"/>
      <c r="AV85"/>
      <c r="AW85"/>
      <c r="AX85"/>
      <c r="AY85"/>
      <c r="AZ85"/>
      <c r="BA85"/>
      <c r="BB85"/>
      <c r="BC85"/>
      <c r="BD85"/>
      <c r="BE85"/>
      <c r="BF85"/>
      <c r="BG85"/>
      <c r="BH85"/>
      <c r="BI85"/>
      <c r="BJ85"/>
      <c r="BK85"/>
      <c r="BL85"/>
      <c r="BM85"/>
      <c r="BN85"/>
      <c r="BO85"/>
      <c r="BP85"/>
      <c r="BQ85"/>
      <c r="BR85"/>
      <c r="BS85"/>
      <c r="BT85"/>
    </row>
    <row r="86" spans="2:72" ht="21.75" customHeight="1" x14ac:dyDescent="0.15">
      <c r="B86" s="1" t="s">
        <v>53</v>
      </c>
      <c r="C86" s="70" t="s">
        <v>59</v>
      </c>
      <c r="D86" s="70"/>
      <c r="E86" s="70"/>
      <c r="F86" s="70"/>
      <c r="G86" s="70"/>
      <c r="H86" s="70"/>
      <c r="I86" s="70"/>
      <c r="J86" s="70"/>
      <c r="K86" s="70"/>
      <c r="L86" s="70"/>
      <c r="M86" s="70" t="s">
        <v>69</v>
      </c>
      <c r="N86" s="70"/>
      <c r="O86" s="70"/>
      <c r="P86" s="70"/>
      <c r="Q86" s="70"/>
      <c r="R86" s="70" t="s">
        <v>69</v>
      </c>
      <c r="S86" s="70"/>
      <c r="T86" s="70"/>
      <c r="U86" s="70"/>
      <c r="V86" s="70"/>
      <c r="W86" s="70" t="s">
        <v>69</v>
      </c>
      <c r="X86" s="70"/>
      <c r="Y86" s="70"/>
      <c r="Z86" s="70"/>
      <c r="AA86" s="70"/>
      <c r="AB86" s="70" t="s">
        <v>69</v>
      </c>
      <c r="AC86" s="71"/>
      <c r="AD86" s="75">
        <f>J86+O86+T86+Y86</f>
        <v>0</v>
      </c>
      <c r="AE86" s="70"/>
      <c r="AF86" s="70"/>
      <c r="AG86" s="70" t="s">
        <v>69</v>
      </c>
      <c r="AH86" s="76"/>
      <c r="AN86"/>
      <c r="AO86"/>
      <c r="AP86"/>
      <c r="AQ86"/>
      <c r="AR86"/>
      <c r="AS86"/>
      <c r="AT86"/>
      <c r="AU86"/>
      <c r="AV86"/>
      <c r="AW86"/>
      <c r="AX86"/>
      <c r="AY86"/>
      <c r="AZ86"/>
      <c r="BA86"/>
      <c r="BB86"/>
      <c r="BC86"/>
      <c r="BD86"/>
      <c r="BE86"/>
      <c r="BF86"/>
      <c r="BG86"/>
      <c r="BH86"/>
      <c r="BI86"/>
      <c r="BJ86"/>
      <c r="BK86"/>
      <c r="BL86"/>
      <c r="BM86"/>
      <c r="BN86"/>
      <c r="BO86"/>
      <c r="BP86"/>
      <c r="BQ86"/>
      <c r="BR86"/>
      <c r="BS86"/>
      <c r="BT86"/>
    </row>
    <row r="87" spans="2:72" ht="21.75" customHeight="1" x14ac:dyDescent="0.15">
      <c r="B87"/>
      <c r="C87" s="68" t="s">
        <v>3</v>
      </c>
      <c r="D87" s="68"/>
      <c r="E87" s="68"/>
      <c r="F87" s="68"/>
      <c r="G87" s="68"/>
      <c r="H87" s="68"/>
      <c r="I87" s="68"/>
      <c r="J87" s="65">
        <f>IFERROR(J86/$J$73,"")</f>
        <v>0</v>
      </c>
      <c r="K87" s="65"/>
      <c r="L87" s="65"/>
      <c r="M87" s="68" t="s">
        <v>6</v>
      </c>
      <c r="N87" s="68"/>
      <c r="O87" s="65">
        <f>IFERROR(O86/$J$73,"")</f>
        <v>0</v>
      </c>
      <c r="P87" s="65"/>
      <c r="Q87" s="65"/>
      <c r="R87" s="68" t="s">
        <v>6</v>
      </c>
      <c r="S87" s="68"/>
      <c r="T87" s="65">
        <f>IFERROR(T86/$J$73,"")</f>
        <v>0</v>
      </c>
      <c r="U87" s="65"/>
      <c r="V87" s="65"/>
      <c r="W87" s="68" t="s">
        <v>6</v>
      </c>
      <c r="X87" s="68"/>
      <c r="Y87" s="65">
        <f>IFERROR(Y86/$J$73,"")</f>
        <v>0</v>
      </c>
      <c r="Z87" s="65"/>
      <c r="AA87" s="65"/>
      <c r="AB87" s="68" t="s">
        <v>6</v>
      </c>
      <c r="AC87" s="69"/>
      <c r="AD87" s="64">
        <f>IFERROR(AD86/$J$74,"")</f>
        <v>0</v>
      </c>
      <c r="AE87" s="65"/>
      <c r="AF87" s="65"/>
      <c r="AG87" s="66" t="s">
        <v>6</v>
      </c>
      <c r="AH87" s="67"/>
      <c r="AN87"/>
      <c r="AO87"/>
      <c r="AP87"/>
      <c r="AQ87"/>
      <c r="AR87"/>
      <c r="AS87"/>
      <c r="AT87"/>
      <c r="AU87"/>
      <c r="AV87"/>
      <c r="AW87"/>
      <c r="AX87"/>
      <c r="AY87"/>
      <c r="AZ87"/>
      <c r="BA87"/>
      <c r="BB87"/>
      <c r="BC87"/>
      <c r="BD87"/>
      <c r="BE87"/>
      <c r="BF87"/>
      <c r="BG87"/>
      <c r="BH87"/>
      <c r="BI87"/>
      <c r="BJ87"/>
      <c r="BK87"/>
      <c r="BL87"/>
      <c r="BM87"/>
      <c r="BN87"/>
      <c r="BO87"/>
      <c r="BP87"/>
      <c r="BQ87"/>
      <c r="BR87"/>
      <c r="BS87"/>
      <c r="BT87"/>
    </row>
    <row r="88" spans="2:72" ht="21.75" customHeight="1" x14ac:dyDescent="0.15">
      <c r="B88"/>
      <c r="J88" s="70" t="s">
        <v>30</v>
      </c>
      <c r="K88" s="70"/>
      <c r="L88" s="70"/>
      <c r="M88" s="70"/>
      <c r="N88" s="70"/>
      <c r="O88" s="70" t="s">
        <v>85</v>
      </c>
      <c r="P88" s="70"/>
      <c r="Q88" s="70"/>
      <c r="R88" s="70"/>
      <c r="S88" s="70"/>
      <c r="T88" s="70" t="s">
        <v>86</v>
      </c>
      <c r="U88" s="70"/>
      <c r="V88" s="70"/>
      <c r="W88" s="70"/>
      <c r="X88" s="70"/>
      <c r="Y88" s="70" t="s">
        <v>27</v>
      </c>
      <c r="Z88" s="70"/>
      <c r="AA88" s="70"/>
      <c r="AB88" s="70"/>
      <c r="AC88" s="71"/>
      <c r="AD88" s="72" t="s">
        <v>67</v>
      </c>
      <c r="AE88" s="73"/>
      <c r="AF88" s="73"/>
      <c r="AG88" s="73"/>
      <c r="AH88" s="74"/>
      <c r="AN88"/>
      <c r="AO88"/>
      <c r="AP88"/>
      <c r="AQ88"/>
      <c r="AR88"/>
      <c r="AS88"/>
      <c r="AT88"/>
      <c r="AU88"/>
      <c r="AV88"/>
      <c r="AW88"/>
      <c r="AX88"/>
      <c r="AY88"/>
      <c r="AZ88"/>
      <c r="BA88"/>
      <c r="BB88"/>
      <c r="BC88"/>
      <c r="BD88"/>
      <c r="BE88"/>
      <c r="BF88"/>
      <c r="BG88"/>
      <c r="BH88"/>
      <c r="BI88"/>
      <c r="BJ88"/>
      <c r="BK88"/>
      <c r="BL88"/>
      <c r="BM88"/>
      <c r="BN88"/>
      <c r="BO88"/>
      <c r="BP88"/>
      <c r="BQ88"/>
      <c r="BR88"/>
      <c r="BS88"/>
      <c r="BT88"/>
    </row>
    <row r="89" spans="2:72" ht="21.75" customHeight="1" x14ac:dyDescent="0.15">
      <c r="B89" s="1" t="s">
        <v>53</v>
      </c>
      <c r="C89" s="70" t="s">
        <v>59</v>
      </c>
      <c r="D89" s="70"/>
      <c r="E89" s="70"/>
      <c r="F89" s="70"/>
      <c r="G89" s="70"/>
      <c r="H89" s="70"/>
      <c r="I89" s="70"/>
      <c r="J89" s="70"/>
      <c r="K89" s="70"/>
      <c r="L89" s="70"/>
      <c r="M89" s="70" t="s">
        <v>69</v>
      </c>
      <c r="N89" s="70"/>
      <c r="O89" s="70"/>
      <c r="P89" s="70"/>
      <c r="Q89" s="70"/>
      <c r="R89" s="70" t="s">
        <v>69</v>
      </c>
      <c r="S89" s="70"/>
      <c r="T89" s="70"/>
      <c r="U89" s="70"/>
      <c r="V89" s="70"/>
      <c r="W89" s="70" t="s">
        <v>69</v>
      </c>
      <c r="X89" s="70"/>
      <c r="Y89" s="70"/>
      <c r="Z89" s="70"/>
      <c r="AA89" s="70"/>
      <c r="AB89" s="70" t="s">
        <v>69</v>
      </c>
      <c r="AC89" s="71"/>
      <c r="AD89" s="75">
        <f>J89+O89+T89+Y89</f>
        <v>0</v>
      </c>
      <c r="AE89" s="70"/>
      <c r="AF89" s="70"/>
      <c r="AG89" s="70" t="s">
        <v>69</v>
      </c>
      <c r="AH89" s="76"/>
      <c r="AN89"/>
      <c r="AO89"/>
      <c r="AP89"/>
      <c r="AQ89"/>
      <c r="AR89"/>
      <c r="AS89"/>
      <c r="AT89"/>
      <c r="AU89"/>
      <c r="AV89"/>
      <c r="AW89"/>
      <c r="AX89"/>
      <c r="AY89"/>
      <c r="AZ89"/>
      <c r="BA89"/>
      <c r="BB89"/>
      <c r="BC89"/>
      <c r="BD89"/>
      <c r="BE89"/>
      <c r="BF89"/>
      <c r="BG89"/>
      <c r="BH89"/>
      <c r="BI89"/>
      <c r="BJ89"/>
      <c r="BK89"/>
      <c r="BL89"/>
      <c r="BM89"/>
      <c r="BN89"/>
      <c r="BO89"/>
      <c r="BP89"/>
      <c r="BQ89"/>
      <c r="BR89"/>
      <c r="BS89"/>
      <c r="BT89"/>
    </row>
    <row r="90" spans="2:72" ht="21.75" customHeight="1" x14ac:dyDescent="0.15">
      <c r="B90"/>
      <c r="C90" s="68" t="s">
        <v>3</v>
      </c>
      <c r="D90" s="68"/>
      <c r="E90" s="68"/>
      <c r="F90" s="68"/>
      <c r="G90" s="68"/>
      <c r="H90" s="68"/>
      <c r="I90" s="68"/>
      <c r="J90" s="65">
        <f>IFERROR(J89/$J$73,"")</f>
        <v>0</v>
      </c>
      <c r="K90" s="65"/>
      <c r="L90" s="65"/>
      <c r="M90" s="68" t="s">
        <v>6</v>
      </c>
      <c r="N90" s="68"/>
      <c r="O90" s="65">
        <f>IFERROR(O89/$J$73,"")</f>
        <v>0</v>
      </c>
      <c r="P90" s="65"/>
      <c r="Q90" s="65"/>
      <c r="R90" s="68" t="s">
        <v>6</v>
      </c>
      <c r="S90" s="68"/>
      <c r="T90" s="65">
        <f>IFERROR(T89/$J$73,"")</f>
        <v>0</v>
      </c>
      <c r="U90" s="65"/>
      <c r="V90" s="65"/>
      <c r="W90" s="68" t="s">
        <v>6</v>
      </c>
      <c r="X90" s="68"/>
      <c r="Y90" s="65">
        <f>IFERROR(Y89/$J$73,"")</f>
        <v>0</v>
      </c>
      <c r="Z90" s="65"/>
      <c r="AA90" s="65"/>
      <c r="AB90" s="68" t="s">
        <v>6</v>
      </c>
      <c r="AC90" s="69"/>
      <c r="AD90" s="64">
        <f>IFERROR(AD89/$J$74,"")</f>
        <v>0</v>
      </c>
      <c r="AE90" s="65"/>
      <c r="AF90" s="65"/>
      <c r="AG90" s="66" t="s">
        <v>6</v>
      </c>
      <c r="AH90" s="67"/>
      <c r="AN90"/>
      <c r="AO90"/>
      <c r="AP90"/>
      <c r="AQ90"/>
      <c r="AR90"/>
      <c r="AS90"/>
      <c r="AT90"/>
      <c r="AU90"/>
      <c r="AV90"/>
      <c r="AW90"/>
      <c r="AX90"/>
      <c r="AY90"/>
      <c r="AZ90"/>
      <c r="BA90"/>
      <c r="BB90"/>
      <c r="BC90"/>
      <c r="BD90"/>
      <c r="BE90"/>
      <c r="BF90"/>
      <c r="BG90"/>
      <c r="BH90"/>
      <c r="BI90"/>
      <c r="BJ90"/>
      <c r="BK90"/>
      <c r="BL90"/>
      <c r="BM90"/>
      <c r="BN90"/>
      <c r="BO90"/>
      <c r="BP90"/>
      <c r="BQ90"/>
      <c r="BR90"/>
      <c r="BS90"/>
      <c r="BT90"/>
    </row>
    <row r="91" spans="2:72" ht="21.75" customHeight="1" x14ac:dyDescent="0.15"/>
  </sheetData>
  <mergeCells count="350">
    <mergeCell ref="B2:W2"/>
    <mergeCell ref="AK2:AN2"/>
    <mergeCell ref="AP2:AQ2"/>
    <mergeCell ref="AS2:AT2"/>
    <mergeCell ref="B4:W4"/>
    <mergeCell ref="B6:G6"/>
    <mergeCell ref="H6:W6"/>
    <mergeCell ref="B7:G7"/>
    <mergeCell ref="H7:W7"/>
    <mergeCell ref="B8:G8"/>
    <mergeCell ref="H8:W8"/>
    <mergeCell ref="B9:G9"/>
    <mergeCell ref="H9:W9"/>
    <mergeCell ref="B10:G10"/>
    <mergeCell ref="H10:W10"/>
    <mergeCell ref="B11:G11"/>
    <mergeCell ref="H11:W11"/>
    <mergeCell ref="C15:P15"/>
    <mergeCell ref="Q15:AD15"/>
    <mergeCell ref="AE15:AR15"/>
    <mergeCell ref="AS15:BF15"/>
    <mergeCell ref="BG15:BT15"/>
    <mergeCell ref="C16:P16"/>
    <mergeCell ref="Q16:AD16"/>
    <mergeCell ref="AE16:AR16"/>
    <mergeCell ref="AS16:BF16"/>
    <mergeCell ref="BG16:BT16"/>
    <mergeCell ref="C17:BT17"/>
    <mergeCell ref="AS45:BF48"/>
    <mergeCell ref="BG45:BT48"/>
    <mergeCell ref="C51:P54"/>
    <mergeCell ref="Q51:AD54"/>
    <mergeCell ref="AE51:AR54"/>
    <mergeCell ref="AS51:BF54"/>
    <mergeCell ref="BG51:BT54"/>
    <mergeCell ref="C22:BT22"/>
    <mergeCell ref="C27:P27"/>
    <mergeCell ref="Q27:AD27"/>
    <mergeCell ref="AE27:AR27"/>
    <mergeCell ref="AS27:BF27"/>
    <mergeCell ref="BG27:BT27"/>
    <mergeCell ref="C28:BT28"/>
    <mergeCell ref="C33:BT33"/>
    <mergeCell ref="C38:P38"/>
    <mergeCell ref="Q38:AD38"/>
    <mergeCell ref="AE38:AR38"/>
    <mergeCell ref="AS38:BF38"/>
    <mergeCell ref="BG38:BT38"/>
    <mergeCell ref="AD63:AH63"/>
    <mergeCell ref="AI63:AM63"/>
    <mergeCell ref="C64:I64"/>
    <mergeCell ref="J64:L64"/>
    <mergeCell ref="M64:N64"/>
    <mergeCell ref="O64:Q64"/>
    <mergeCell ref="R64:S64"/>
    <mergeCell ref="T64:V64"/>
    <mergeCell ref="W64:X64"/>
    <mergeCell ref="Y64:AA64"/>
    <mergeCell ref="AB64:AC64"/>
    <mergeCell ref="AD64:AF64"/>
    <mergeCell ref="AG64:AH64"/>
    <mergeCell ref="AI64:AK64"/>
    <mergeCell ref="AL64:AM64"/>
    <mergeCell ref="T65:V65"/>
    <mergeCell ref="W65:X65"/>
    <mergeCell ref="Y65:AA65"/>
    <mergeCell ref="AB65:AC65"/>
    <mergeCell ref="C63:I63"/>
    <mergeCell ref="J63:N63"/>
    <mergeCell ref="O63:S63"/>
    <mergeCell ref="T63:X63"/>
    <mergeCell ref="Y63:AC63"/>
    <mergeCell ref="Y67:AA67"/>
    <mergeCell ref="AB67:AC67"/>
    <mergeCell ref="AD65:AF65"/>
    <mergeCell ref="AG65:AH65"/>
    <mergeCell ref="AI65:AK65"/>
    <mergeCell ref="AL65:AM65"/>
    <mergeCell ref="C66:I66"/>
    <mergeCell ref="J66:L66"/>
    <mergeCell ref="M66:N66"/>
    <mergeCell ref="O66:Q66"/>
    <mergeCell ref="R66:S66"/>
    <mergeCell ref="T66:V66"/>
    <mergeCell ref="W66:X66"/>
    <mergeCell ref="Y66:AA66"/>
    <mergeCell ref="AB66:AC66"/>
    <mergeCell ref="AD66:AF66"/>
    <mergeCell ref="AG66:AH66"/>
    <mergeCell ref="AI66:AK66"/>
    <mergeCell ref="AL66:AM66"/>
    <mergeCell ref="C65:I65"/>
    <mergeCell ref="J65:L65"/>
    <mergeCell ref="M65:N65"/>
    <mergeCell ref="O65:Q65"/>
    <mergeCell ref="R65:S65"/>
    <mergeCell ref="AD67:AF67"/>
    <mergeCell ref="AG67:AH67"/>
    <mergeCell ref="AI67:AK67"/>
    <mergeCell ref="AL67:AM67"/>
    <mergeCell ref="C68:I68"/>
    <mergeCell ref="J68:L68"/>
    <mergeCell ref="M68:N68"/>
    <mergeCell ref="O68:Q68"/>
    <mergeCell ref="R68:S68"/>
    <mergeCell ref="T68:V68"/>
    <mergeCell ref="W68:X68"/>
    <mergeCell ref="Y68:AA68"/>
    <mergeCell ref="AB68:AC68"/>
    <mergeCell ref="AD68:AF68"/>
    <mergeCell ref="AG68:AH68"/>
    <mergeCell ref="AI68:AK68"/>
    <mergeCell ref="AL68:AM68"/>
    <mergeCell ref="C67:I67"/>
    <mergeCell ref="J67:L67"/>
    <mergeCell ref="M67:N67"/>
    <mergeCell ref="O67:Q67"/>
    <mergeCell ref="R67:S67"/>
    <mergeCell ref="T67:V67"/>
    <mergeCell ref="W67:X67"/>
    <mergeCell ref="AD69:AF69"/>
    <mergeCell ref="AG69:AH69"/>
    <mergeCell ref="AI69:AK69"/>
    <mergeCell ref="AL69:AM69"/>
    <mergeCell ref="C73:I73"/>
    <mergeCell ref="J73:L73"/>
    <mergeCell ref="M73:N73"/>
    <mergeCell ref="Q73:W73"/>
    <mergeCell ref="X73:Z73"/>
    <mergeCell ref="AA73:AB73"/>
    <mergeCell ref="C69:I69"/>
    <mergeCell ref="J69:L69"/>
    <mergeCell ref="M69:N69"/>
    <mergeCell ref="O69:Q69"/>
    <mergeCell ref="R69:S69"/>
    <mergeCell ref="T69:V69"/>
    <mergeCell ref="W69:X69"/>
    <mergeCell ref="Y69:AA69"/>
    <mergeCell ref="AB69:AC69"/>
    <mergeCell ref="C74:I74"/>
    <mergeCell ref="J74:L74"/>
    <mergeCell ref="M74:N74"/>
    <mergeCell ref="J76:N76"/>
    <mergeCell ref="O76:S76"/>
    <mergeCell ref="T76:X76"/>
    <mergeCell ref="Y76:AC76"/>
    <mergeCell ref="AD76:AH76"/>
    <mergeCell ref="AV76:AZ76"/>
    <mergeCell ref="BA76:BE76"/>
    <mergeCell ref="BF76:BJ76"/>
    <mergeCell ref="BK76:BO76"/>
    <mergeCell ref="BP76:BT76"/>
    <mergeCell ref="C77:I77"/>
    <mergeCell ref="J77:L77"/>
    <mergeCell ref="M77:N77"/>
    <mergeCell ref="O77:Q77"/>
    <mergeCell ref="R77:S77"/>
    <mergeCell ref="T77:V77"/>
    <mergeCell ref="W77:X77"/>
    <mergeCell ref="Y77:AA77"/>
    <mergeCell ref="AB77:AC77"/>
    <mergeCell ref="AD77:AF77"/>
    <mergeCell ref="AG77:AH77"/>
    <mergeCell ref="AO77:AU77"/>
    <mergeCell ref="AV77:AX77"/>
    <mergeCell ref="AY77:AZ77"/>
    <mergeCell ref="BA77:BC77"/>
    <mergeCell ref="BD77:BE77"/>
    <mergeCell ref="BF77:BH77"/>
    <mergeCell ref="BI77:BJ77"/>
    <mergeCell ref="BK77:BM77"/>
    <mergeCell ref="BN77:BO77"/>
    <mergeCell ref="BP77:BR77"/>
    <mergeCell ref="BS77:BT77"/>
    <mergeCell ref="C78:I78"/>
    <mergeCell ref="J78:L78"/>
    <mergeCell ref="M78:N78"/>
    <mergeCell ref="O78:Q78"/>
    <mergeCell ref="R78:S78"/>
    <mergeCell ref="T78:V78"/>
    <mergeCell ref="W78:X78"/>
    <mergeCell ref="Y78:AA78"/>
    <mergeCell ref="AB78:AC78"/>
    <mergeCell ref="AD78:AF78"/>
    <mergeCell ref="AG78:AH78"/>
    <mergeCell ref="AO78:AU78"/>
    <mergeCell ref="AV78:AX78"/>
    <mergeCell ref="AY78:AZ78"/>
    <mergeCell ref="BA78:BC78"/>
    <mergeCell ref="BD78:BE78"/>
    <mergeCell ref="BF78:BH78"/>
    <mergeCell ref="BI78:BJ78"/>
    <mergeCell ref="BK78:BM78"/>
    <mergeCell ref="BN78:BO78"/>
    <mergeCell ref="BP78:BR78"/>
    <mergeCell ref="BS78:BT78"/>
    <mergeCell ref="W81:X81"/>
    <mergeCell ref="Y81:AA81"/>
    <mergeCell ref="AB81:AC81"/>
    <mergeCell ref="J79:N79"/>
    <mergeCell ref="O79:S79"/>
    <mergeCell ref="T79:X79"/>
    <mergeCell ref="Y79:AC79"/>
    <mergeCell ref="AD79:AH79"/>
    <mergeCell ref="C80:I80"/>
    <mergeCell ref="J80:L80"/>
    <mergeCell ref="M80:N80"/>
    <mergeCell ref="O80:Q80"/>
    <mergeCell ref="R80:S80"/>
    <mergeCell ref="T80:V80"/>
    <mergeCell ref="W80:X80"/>
    <mergeCell ref="Y80:AA80"/>
    <mergeCell ref="AB80:AC80"/>
    <mergeCell ref="AD80:AF80"/>
    <mergeCell ref="AG80:AH80"/>
    <mergeCell ref="AD81:AF81"/>
    <mergeCell ref="AG81:AH81"/>
    <mergeCell ref="J82:N82"/>
    <mergeCell ref="O82:S82"/>
    <mergeCell ref="T82:X82"/>
    <mergeCell ref="Y82:AC82"/>
    <mergeCell ref="AD82:AH82"/>
    <mergeCell ref="C83:I83"/>
    <mergeCell ref="J83:L83"/>
    <mergeCell ref="M83:N83"/>
    <mergeCell ref="O83:Q83"/>
    <mergeCell ref="R83:S83"/>
    <mergeCell ref="T83:V83"/>
    <mergeCell ref="W83:X83"/>
    <mergeCell ref="Y83:AA83"/>
    <mergeCell ref="AB83:AC83"/>
    <mergeCell ref="AD83:AF83"/>
    <mergeCell ref="AG83:AH83"/>
    <mergeCell ref="C81:I81"/>
    <mergeCell ref="J81:L81"/>
    <mergeCell ref="M81:N81"/>
    <mergeCell ref="O81:Q81"/>
    <mergeCell ref="R81:S81"/>
    <mergeCell ref="T81:V81"/>
    <mergeCell ref="C84:I84"/>
    <mergeCell ref="J84:L84"/>
    <mergeCell ref="M84:N84"/>
    <mergeCell ref="O84:Q84"/>
    <mergeCell ref="R84:S84"/>
    <mergeCell ref="T84:V84"/>
    <mergeCell ref="W84:X84"/>
    <mergeCell ref="Y84:AA84"/>
    <mergeCell ref="AB84:AC84"/>
    <mergeCell ref="C86:I86"/>
    <mergeCell ref="J86:L86"/>
    <mergeCell ref="M86:N86"/>
    <mergeCell ref="O86:Q86"/>
    <mergeCell ref="R86:S86"/>
    <mergeCell ref="T86:V86"/>
    <mergeCell ref="W86:X86"/>
    <mergeCell ref="Y86:AA86"/>
    <mergeCell ref="AB86:AC86"/>
    <mergeCell ref="W87:X87"/>
    <mergeCell ref="Y87:AA87"/>
    <mergeCell ref="AB87:AC87"/>
    <mergeCell ref="AD84:AF84"/>
    <mergeCell ref="AG84:AH84"/>
    <mergeCell ref="J85:N85"/>
    <mergeCell ref="O85:S85"/>
    <mergeCell ref="T85:X85"/>
    <mergeCell ref="Y85:AC85"/>
    <mergeCell ref="AD85:AH85"/>
    <mergeCell ref="AD86:AF86"/>
    <mergeCell ref="AG86:AH86"/>
    <mergeCell ref="AD87:AF87"/>
    <mergeCell ref="AG87:AH87"/>
    <mergeCell ref="J88:N88"/>
    <mergeCell ref="O88:S88"/>
    <mergeCell ref="T88:X88"/>
    <mergeCell ref="Y88:AC88"/>
    <mergeCell ref="AD88:AH88"/>
    <mergeCell ref="C89:I89"/>
    <mergeCell ref="J89:L89"/>
    <mergeCell ref="M89:N89"/>
    <mergeCell ref="O89:Q89"/>
    <mergeCell ref="R89:S89"/>
    <mergeCell ref="T89:V89"/>
    <mergeCell ref="W89:X89"/>
    <mergeCell ref="Y89:AA89"/>
    <mergeCell ref="AB89:AC89"/>
    <mergeCell ref="AD89:AF89"/>
    <mergeCell ref="AG89:AH89"/>
    <mergeCell ref="C87:I87"/>
    <mergeCell ref="J87:L87"/>
    <mergeCell ref="M87:N87"/>
    <mergeCell ref="O87:Q87"/>
    <mergeCell ref="R87:S87"/>
    <mergeCell ref="T87:V87"/>
    <mergeCell ref="C90:I90"/>
    <mergeCell ref="J90:L90"/>
    <mergeCell ref="M90:N90"/>
    <mergeCell ref="O90:Q90"/>
    <mergeCell ref="R90:S90"/>
    <mergeCell ref="T90:V90"/>
    <mergeCell ref="W90:X90"/>
    <mergeCell ref="Y90:AA90"/>
    <mergeCell ref="AB90:AC90"/>
    <mergeCell ref="AD90:AF90"/>
    <mergeCell ref="AG90:AH90"/>
    <mergeCell ref="C18:P21"/>
    <mergeCell ref="Q18:AD21"/>
    <mergeCell ref="AE18:AR21"/>
    <mergeCell ref="AS18:BF21"/>
    <mergeCell ref="BG18:BT21"/>
    <mergeCell ref="C23:P26"/>
    <mergeCell ref="Q23:AD26"/>
    <mergeCell ref="AE23:AR26"/>
    <mergeCell ref="AS23:BF26"/>
    <mergeCell ref="BG23:BT26"/>
    <mergeCell ref="C29:P32"/>
    <mergeCell ref="Q29:AD32"/>
    <mergeCell ref="AE29:AR32"/>
    <mergeCell ref="AS29:BF32"/>
    <mergeCell ref="BG29:BT32"/>
    <mergeCell ref="C34:P37"/>
    <mergeCell ref="Q34:AD37"/>
    <mergeCell ref="AE34:AR37"/>
    <mergeCell ref="AS34:BF37"/>
    <mergeCell ref="BG34:BT37"/>
    <mergeCell ref="C40:P43"/>
    <mergeCell ref="Q40:AD43"/>
    <mergeCell ref="C56:P59"/>
    <mergeCell ref="Q56:AD59"/>
    <mergeCell ref="AE56:AR59"/>
    <mergeCell ref="AS56:BF59"/>
    <mergeCell ref="BG56:BT59"/>
    <mergeCell ref="B16:B26"/>
    <mergeCell ref="B27:B37"/>
    <mergeCell ref="B38:B48"/>
    <mergeCell ref="B49:B59"/>
    <mergeCell ref="C39:BT39"/>
    <mergeCell ref="C44:BT44"/>
    <mergeCell ref="C49:P49"/>
    <mergeCell ref="Q49:AD49"/>
    <mergeCell ref="AE49:AR49"/>
    <mergeCell ref="AS49:BF49"/>
    <mergeCell ref="BG49:BT49"/>
    <mergeCell ref="C50:BT50"/>
    <mergeCell ref="C55:BT55"/>
    <mergeCell ref="AE40:AR43"/>
    <mergeCell ref="AS40:BF43"/>
    <mergeCell ref="BG40:BT43"/>
    <mergeCell ref="C45:P48"/>
    <mergeCell ref="Q45:AD48"/>
    <mergeCell ref="AE45:AR48"/>
  </mergeCells>
  <phoneticPr fontId="2"/>
  <printOptions horizontalCentered="1"/>
  <pageMargins left="0.23622047244094488" right="0.23622047244094488" top="0.35433070866141736" bottom="0.35433070866141736" header="0.31496062992125984" footer="0.31496062992125984"/>
  <pageSetup paperSize="8" scale="98" orientation="landscape" r:id="rId1"/>
  <rowBreaks count="1" manualBreakCount="1">
    <brk id="60" max="72"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2:BT103"/>
  <sheetViews>
    <sheetView view="pageBreakPreview" topLeftCell="A46" zoomScale="89" zoomScaleNormal="111" zoomScaleSheetLayoutView="89" workbookViewId="0">
      <selection activeCell="C44" sqref="C44:P44"/>
    </sheetView>
  </sheetViews>
  <sheetFormatPr defaultColWidth="3" defaultRowHeight="14.25" customHeight="1" x14ac:dyDescent="0.15"/>
  <cols>
    <col min="1" max="72" width="3.125" style="1" customWidth="1"/>
    <col min="73" max="16384" width="3" style="1"/>
  </cols>
  <sheetData>
    <row r="2" spans="2:72" ht="17.25" x14ac:dyDescent="0.15">
      <c r="B2" s="95" t="s">
        <v>7</v>
      </c>
      <c r="C2" s="95"/>
      <c r="D2" s="95"/>
      <c r="E2" s="95"/>
      <c r="F2" s="95"/>
      <c r="G2" s="95"/>
      <c r="H2" s="95"/>
      <c r="I2" s="95"/>
      <c r="J2" s="95"/>
      <c r="K2" s="95"/>
      <c r="L2" s="95"/>
      <c r="M2" s="95"/>
      <c r="N2" s="95"/>
      <c r="O2" s="95"/>
      <c r="P2" s="95"/>
      <c r="Q2" s="95"/>
      <c r="R2" s="95"/>
      <c r="S2" s="95"/>
      <c r="T2" s="95"/>
      <c r="U2" s="95"/>
      <c r="V2" s="95"/>
      <c r="W2" s="95"/>
      <c r="AK2" s="96"/>
      <c r="AL2" s="96"/>
      <c r="AM2" s="96"/>
      <c r="AN2" s="96"/>
      <c r="AO2" s="9" t="s">
        <v>5</v>
      </c>
      <c r="AP2" s="96"/>
      <c r="AQ2" s="96"/>
      <c r="AR2" s="9" t="s">
        <v>2</v>
      </c>
      <c r="AS2" s="96"/>
      <c r="AT2" s="96"/>
      <c r="AU2" s="9" t="s">
        <v>10</v>
      </c>
    </row>
    <row r="3" spans="2:72" ht="5.25" customHeight="1" x14ac:dyDescent="0.15"/>
    <row r="4" spans="2:72" ht="18" customHeight="1" x14ac:dyDescent="0.15">
      <c r="B4" s="95" t="s">
        <v>13</v>
      </c>
      <c r="C4" s="95"/>
      <c r="D4" s="95"/>
      <c r="E4" s="95"/>
      <c r="F4" s="95"/>
      <c r="G4" s="95"/>
      <c r="H4" s="95"/>
      <c r="I4" s="95"/>
      <c r="J4" s="95"/>
      <c r="K4" s="95"/>
      <c r="L4" s="95"/>
      <c r="M4" s="95"/>
      <c r="N4" s="95"/>
      <c r="O4" s="95"/>
      <c r="P4" s="95"/>
      <c r="Q4" s="95"/>
      <c r="R4" s="95"/>
      <c r="S4" s="95"/>
      <c r="T4" s="95"/>
      <c r="U4" s="95"/>
      <c r="V4" s="95"/>
      <c r="W4" s="95"/>
    </row>
    <row r="5" spans="2:72" ht="5.25" customHeight="1" x14ac:dyDescent="0.15"/>
    <row r="6" spans="2:72" ht="17.25" customHeight="1" x14ac:dyDescent="0.15">
      <c r="B6" s="92" t="s">
        <v>16</v>
      </c>
      <c r="C6" s="93"/>
      <c r="D6" s="93"/>
      <c r="E6" s="93"/>
      <c r="F6" s="93"/>
      <c r="G6" s="94"/>
      <c r="H6" s="92"/>
      <c r="I6" s="93"/>
      <c r="J6" s="93"/>
      <c r="K6" s="93"/>
      <c r="L6" s="93"/>
      <c r="M6" s="93"/>
      <c r="N6" s="93"/>
      <c r="O6" s="93"/>
      <c r="P6" s="93"/>
      <c r="Q6" s="93"/>
      <c r="R6" s="93"/>
      <c r="S6" s="93"/>
      <c r="T6" s="93"/>
      <c r="U6" s="93"/>
      <c r="V6" s="93"/>
      <c r="W6" s="94"/>
      <c r="Y6" s="1" t="s">
        <v>23</v>
      </c>
    </row>
    <row r="7" spans="2:72" ht="17.25" customHeight="1" x14ac:dyDescent="0.15">
      <c r="B7" s="97" t="s">
        <v>20</v>
      </c>
      <c r="C7" s="98"/>
      <c r="D7" s="98"/>
      <c r="E7" s="98"/>
      <c r="F7" s="98"/>
      <c r="G7" s="99"/>
      <c r="H7" s="97"/>
      <c r="I7" s="98"/>
      <c r="J7" s="98"/>
      <c r="K7" s="98"/>
      <c r="L7" s="98"/>
      <c r="M7" s="98"/>
      <c r="N7" s="98"/>
      <c r="O7" s="98"/>
      <c r="P7" s="98"/>
      <c r="Q7" s="98"/>
      <c r="R7" s="98"/>
      <c r="S7" s="98"/>
      <c r="T7" s="98"/>
      <c r="U7" s="98"/>
      <c r="V7" s="98"/>
      <c r="W7" s="99"/>
    </row>
    <row r="8" spans="2:72" ht="17.25" customHeight="1" x14ac:dyDescent="0.15">
      <c r="B8" s="87" t="s">
        <v>11</v>
      </c>
      <c r="C8" s="77"/>
      <c r="D8" s="77"/>
      <c r="E8" s="77"/>
      <c r="F8" s="77"/>
      <c r="G8" s="88"/>
      <c r="H8" s="87"/>
      <c r="I8" s="77"/>
      <c r="J8" s="77"/>
      <c r="K8" s="77"/>
      <c r="L8" s="77"/>
      <c r="M8" s="77"/>
      <c r="N8" s="77"/>
      <c r="O8" s="77"/>
      <c r="P8" s="77"/>
      <c r="Q8" s="77"/>
      <c r="R8" s="77"/>
      <c r="S8" s="77"/>
      <c r="T8" s="77"/>
      <c r="U8" s="77"/>
      <c r="V8" s="77"/>
      <c r="W8" s="88"/>
      <c r="Y8" s="1" t="s">
        <v>28</v>
      </c>
    </row>
    <row r="9" spans="2:72" ht="17.25" customHeight="1" x14ac:dyDescent="0.15">
      <c r="B9" s="87" t="s">
        <v>31</v>
      </c>
      <c r="C9" s="77"/>
      <c r="D9" s="77"/>
      <c r="E9" s="77"/>
      <c r="F9" s="77"/>
      <c r="G9" s="88"/>
      <c r="H9" s="87"/>
      <c r="I9" s="77"/>
      <c r="J9" s="77"/>
      <c r="K9" s="77"/>
      <c r="L9" s="77"/>
      <c r="M9" s="77"/>
      <c r="N9" s="77"/>
      <c r="O9" s="77"/>
      <c r="P9" s="77"/>
      <c r="Q9" s="77"/>
      <c r="R9" s="77"/>
      <c r="S9" s="77"/>
      <c r="T9" s="77"/>
      <c r="U9" s="77"/>
      <c r="V9" s="77"/>
      <c r="W9" s="88"/>
    </row>
    <row r="10" spans="2:72" ht="17.25" customHeight="1" x14ac:dyDescent="0.15">
      <c r="B10" s="89" t="s">
        <v>32</v>
      </c>
      <c r="C10" s="90"/>
      <c r="D10" s="90"/>
      <c r="E10" s="90"/>
      <c r="F10" s="90"/>
      <c r="G10" s="91"/>
      <c r="H10" s="89"/>
      <c r="I10" s="90"/>
      <c r="J10" s="90"/>
      <c r="K10" s="90"/>
      <c r="L10" s="90"/>
      <c r="M10" s="90"/>
      <c r="N10" s="90"/>
      <c r="O10" s="90"/>
      <c r="P10" s="90"/>
      <c r="Q10" s="90"/>
      <c r="R10" s="90"/>
      <c r="S10" s="90"/>
      <c r="T10" s="90"/>
      <c r="U10" s="90"/>
      <c r="V10" s="90"/>
      <c r="W10" s="91"/>
      <c r="Y10" s="7"/>
      <c r="Z10" s="4" t="s">
        <v>34</v>
      </c>
      <c r="AA10" s="7"/>
      <c r="AB10" s="7"/>
      <c r="AC10" s="7"/>
      <c r="AD10" s="7"/>
      <c r="AE10" s="7"/>
      <c r="AF10" s="7"/>
      <c r="AG10" s="7"/>
      <c r="AH10" s="7"/>
      <c r="AI10" s="7"/>
      <c r="AJ10" s="7"/>
      <c r="AK10" s="7"/>
      <c r="AL10" s="7"/>
      <c r="AM10" s="7"/>
      <c r="AN10" s="7"/>
      <c r="AO10" s="7"/>
      <c r="AP10" s="7"/>
      <c r="AQ10" s="7"/>
      <c r="AR10" s="7"/>
      <c r="AS10" s="7"/>
      <c r="AT10" s="7"/>
    </row>
    <row r="11" spans="2:72" ht="17.25" customHeight="1" x14ac:dyDescent="0.15">
      <c r="B11" s="92" t="s">
        <v>37</v>
      </c>
      <c r="C11" s="93"/>
      <c r="D11" s="93"/>
      <c r="E11" s="93"/>
      <c r="F11" s="93"/>
      <c r="G11" s="94"/>
      <c r="H11" s="92" t="s">
        <v>38</v>
      </c>
      <c r="I11" s="93"/>
      <c r="J11" s="93"/>
      <c r="K11" s="93"/>
      <c r="L11" s="93"/>
      <c r="M11" s="93"/>
      <c r="N11" s="93"/>
      <c r="O11" s="93"/>
      <c r="P11" s="93"/>
      <c r="Q11" s="93"/>
      <c r="R11" s="93"/>
      <c r="S11" s="93"/>
      <c r="T11" s="93"/>
      <c r="U11" s="93"/>
      <c r="V11" s="93"/>
      <c r="W11" s="94"/>
      <c r="Z11" s="2"/>
    </row>
    <row r="13" spans="2:72" ht="14.25" customHeight="1" x14ac:dyDescent="0.15">
      <c r="B13" s="2" t="s">
        <v>90</v>
      </c>
      <c r="AE13" s="8"/>
    </row>
    <row r="14" spans="2:72" ht="13.5" customHeight="1" x14ac:dyDescent="0.15">
      <c r="B14" s="119"/>
      <c r="C14" s="111" t="s">
        <v>97</v>
      </c>
      <c r="D14" s="112"/>
      <c r="E14" s="112"/>
      <c r="F14" s="112"/>
      <c r="G14" s="112"/>
      <c r="H14" s="112"/>
      <c r="I14" s="112"/>
      <c r="J14" s="112"/>
      <c r="K14" s="112"/>
      <c r="L14" s="112"/>
      <c r="M14" s="112"/>
      <c r="N14" s="112"/>
      <c r="O14" s="112"/>
      <c r="P14" s="113"/>
      <c r="Q14" s="111" t="s">
        <v>99</v>
      </c>
      <c r="R14" s="112"/>
      <c r="S14" s="112"/>
      <c r="T14" s="112"/>
      <c r="U14" s="112"/>
      <c r="V14" s="112"/>
      <c r="W14" s="112"/>
      <c r="X14" s="112"/>
      <c r="Y14" s="112"/>
      <c r="Z14" s="112"/>
      <c r="AA14" s="112"/>
      <c r="AB14" s="112"/>
      <c r="AC14" s="112"/>
      <c r="AD14" s="113"/>
      <c r="AE14" s="111" t="s">
        <v>102</v>
      </c>
      <c r="AF14" s="112"/>
      <c r="AG14" s="112"/>
      <c r="AH14" s="112"/>
      <c r="AI14" s="112"/>
      <c r="AJ14" s="112"/>
      <c r="AK14" s="112"/>
      <c r="AL14" s="112"/>
      <c r="AM14" s="112"/>
      <c r="AN14" s="112"/>
      <c r="AO14" s="112"/>
      <c r="AP14" s="112"/>
      <c r="AQ14" s="112"/>
      <c r="AR14" s="113"/>
      <c r="AS14" s="111" t="s">
        <v>100</v>
      </c>
      <c r="AT14" s="112"/>
      <c r="AU14" s="112"/>
      <c r="AV14" s="112"/>
      <c r="AW14" s="112"/>
      <c r="AX14" s="112"/>
      <c r="AY14" s="112"/>
      <c r="AZ14" s="112"/>
      <c r="BA14" s="112"/>
      <c r="BB14" s="112"/>
      <c r="BC14" s="112"/>
      <c r="BD14" s="112"/>
      <c r="BE14" s="112"/>
      <c r="BF14" s="113"/>
      <c r="BG14" s="111" t="s">
        <v>96</v>
      </c>
      <c r="BH14" s="112"/>
      <c r="BI14" s="112"/>
      <c r="BJ14" s="112"/>
      <c r="BK14" s="112"/>
      <c r="BL14" s="112"/>
      <c r="BM14" s="112"/>
      <c r="BN14" s="112"/>
      <c r="BO14" s="112"/>
      <c r="BP14" s="112"/>
      <c r="BQ14" s="112"/>
      <c r="BR14" s="112"/>
      <c r="BS14" s="112"/>
      <c r="BT14" s="113"/>
    </row>
    <row r="15" spans="2:72" ht="13.5" customHeight="1" x14ac:dyDescent="0.15">
      <c r="B15" s="120"/>
      <c r="C15" s="80" t="s">
        <v>54</v>
      </c>
      <c r="D15" s="81"/>
      <c r="E15" s="81"/>
      <c r="F15" s="81"/>
      <c r="G15" s="81"/>
      <c r="H15" s="81"/>
      <c r="I15" s="81"/>
      <c r="J15" s="81"/>
      <c r="K15" s="81"/>
      <c r="L15" s="81"/>
      <c r="M15" s="81"/>
      <c r="N15" s="81"/>
      <c r="O15" s="81"/>
      <c r="P15" s="82"/>
      <c r="Q15" s="80" t="s">
        <v>54</v>
      </c>
      <c r="R15" s="81"/>
      <c r="S15" s="81"/>
      <c r="T15" s="81"/>
      <c r="U15" s="81"/>
      <c r="V15" s="81"/>
      <c r="W15" s="81"/>
      <c r="X15" s="81"/>
      <c r="Y15" s="81"/>
      <c r="Z15" s="81"/>
      <c r="AA15" s="81"/>
      <c r="AB15" s="81"/>
      <c r="AC15" s="81"/>
      <c r="AD15" s="82"/>
      <c r="AE15" s="80" t="s">
        <v>54</v>
      </c>
      <c r="AF15" s="81"/>
      <c r="AG15" s="81"/>
      <c r="AH15" s="81"/>
      <c r="AI15" s="81"/>
      <c r="AJ15" s="81"/>
      <c r="AK15" s="81"/>
      <c r="AL15" s="81"/>
      <c r="AM15" s="81"/>
      <c r="AN15" s="81"/>
      <c r="AO15" s="81"/>
      <c r="AP15" s="81"/>
      <c r="AQ15" s="81"/>
      <c r="AR15" s="82"/>
      <c r="AS15" s="80" t="s">
        <v>54</v>
      </c>
      <c r="AT15" s="81"/>
      <c r="AU15" s="81"/>
      <c r="AV15" s="81"/>
      <c r="AW15" s="81"/>
      <c r="AX15" s="81"/>
      <c r="AY15" s="81"/>
      <c r="AZ15" s="81"/>
      <c r="BA15" s="81"/>
      <c r="BB15" s="81"/>
      <c r="BC15" s="81"/>
      <c r="BD15" s="81"/>
      <c r="BE15" s="81"/>
      <c r="BF15" s="82"/>
      <c r="BG15" s="80" t="s">
        <v>54</v>
      </c>
      <c r="BH15" s="81"/>
      <c r="BI15" s="81"/>
      <c r="BJ15" s="81"/>
      <c r="BK15" s="81"/>
      <c r="BL15" s="81"/>
      <c r="BM15" s="81"/>
      <c r="BN15" s="81"/>
      <c r="BO15" s="81"/>
      <c r="BP15" s="81"/>
      <c r="BQ15" s="81"/>
      <c r="BR15" s="81"/>
      <c r="BS15" s="81"/>
      <c r="BT15" s="82"/>
    </row>
    <row r="16" spans="2:72" ht="13.5" customHeight="1" x14ac:dyDescent="0.15">
      <c r="B16" s="63" t="s">
        <v>43</v>
      </c>
      <c r="C16" s="117" t="s">
        <v>104</v>
      </c>
      <c r="D16" s="118"/>
      <c r="E16" s="118"/>
      <c r="F16" s="118"/>
      <c r="G16" s="118"/>
      <c r="H16" s="118"/>
      <c r="I16" s="109" t="s">
        <v>64</v>
      </c>
      <c r="J16" s="109"/>
      <c r="K16" s="109"/>
      <c r="L16" s="109"/>
      <c r="M16" s="109"/>
      <c r="N16" s="109"/>
      <c r="O16" s="109"/>
      <c r="P16" s="110"/>
      <c r="Q16" s="117" t="s">
        <v>104</v>
      </c>
      <c r="R16" s="118"/>
      <c r="S16" s="118"/>
      <c r="T16" s="118"/>
      <c r="U16" s="118"/>
      <c r="V16" s="118"/>
      <c r="W16" s="109" t="s">
        <v>64</v>
      </c>
      <c r="X16" s="109"/>
      <c r="Y16" s="109"/>
      <c r="Z16" s="109"/>
      <c r="AA16" s="109"/>
      <c r="AB16" s="109"/>
      <c r="AC16" s="109"/>
      <c r="AD16" s="110"/>
      <c r="AE16" s="117" t="s">
        <v>104</v>
      </c>
      <c r="AF16" s="118"/>
      <c r="AG16" s="118"/>
      <c r="AH16" s="118"/>
      <c r="AI16" s="118"/>
      <c r="AJ16" s="118"/>
      <c r="AK16" s="109" t="s">
        <v>64</v>
      </c>
      <c r="AL16" s="109"/>
      <c r="AM16" s="109"/>
      <c r="AN16" s="109"/>
      <c r="AO16" s="109"/>
      <c r="AP16" s="109"/>
      <c r="AQ16" s="109"/>
      <c r="AR16" s="110"/>
      <c r="AS16" s="117" t="s">
        <v>104</v>
      </c>
      <c r="AT16" s="118"/>
      <c r="AU16" s="118"/>
      <c r="AV16" s="118"/>
      <c r="AW16" s="118"/>
      <c r="AX16" s="118"/>
      <c r="AY16" s="109" t="s">
        <v>64</v>
      </c>
      <c r="AZ16" s="109"/>
      <c r="BA16" s="109"/>
      <c r="BB16" s="109"/>
      <c r="BC16" s="109"/>
      <c r="BD16" s="109"/>
      <c r="BE16" s="109"/>
      <c r="BF16" s="110"/>
      <c r="BG16" s="117" t="s">
        <v>104</v>
      </c>
      <c r="BH16" s="118"/>
      <c r="BI16" s="118"/>
      <c r="BJ16" s="118"/>
      <c r="BK16" s="118"/>
      <c r="BL16" s="118"/>
      <c r="BM16" s="109" t="s">
        <v>64</v>
      </c>
      <c r="BN16" s="109"/>
      <c r="BO16" s="109"/>
      <c r="BP16" s="109"/>
      <c r="BQ16" s="109"/>
      <c r="BR16" s="109"/>
      <c r="BS16" s="109"/>
      <c r="BT16" s="110"/>
    </row>
    <row r="17" spans="2:72" ht="13.5" customHeight="1" x14ac:dyDescent="0.15">
      <c r="B17" s="63"/>
      <c r="C17" s="111" t="s">
        <v>91</v>
      </c>
      <c r="D17" s="112"/>
      <c r="E17" s="112"/>
      <c r="F17" s="112"/>
      <c r="G17" s="112"/>
      <c r="H17" s="112"/>
      <c r="I17" s="112"/>
      <c r="J17" s="112"/>
      <c r="K17" s="112"/>
      <c r="L17" s="112"/>
      <c r="M17" s="112"/>
      <c r="N17" s="112"/>
      <c r="O17" s="112"/>
      <c r="P17" s="112"/>
      <c r="Q17" s="111" t="s">
        <v>91</v>
      </c>
      <c r="R17" s="112"/>
      <c r="S17" s="112"/>
      <c r="T17" s="112"/>
      <c r="U17" s="112"/>
      <c r="V17" s="112"/>
      <c r="W17" s="112"/>
      <c r="X17" s="112"/>
      <c r="Y17" s="112"/>
      <c r="Z17" s="112"/>
      <c r="AA17" s="112"/>
      <c r="AB17" s="112"/>
      <c r="AC17" s="112"/>
      <c r="AD17" s="112"/>
      <c r="AE17" s="111" t="s">
        <v>91</v>
      </c>
      <c r="AF17" s="112"/>
      <c r="AG17" s="112"/>
      <c r="AH17" s="112"/>
      <c r="AI17" s="112"/>
      <c r="AJ17" s="112"/>
      <c r="AK17" s="112"/>
      <c r="AL17" s="112"/>
      <c r="AM17" s="112"/>
      <c r="AN17" s="112"/>
      <c r="AO17" s="112"/>
      <c r="AP17" s="112"/>
      <c r="AQ17" s="112"/>
      <c r="AR17" s="112"/>
      <c r="AS17" s="111" t="s">
        <v>91</v>
      </c>
      <c r="AT17" s="112"/>
      <c r="AU17" s="112"/>
      <c r="AV17" s="112"/>
      <c r="AW17" s="112"/>
      <c r="AX17" s="112"/>
      <c r="AY17" s="112"/>
      <c r="AZ17" s="112"/>
      <c r="BA17" s="112"/>
      <c r="BB17" s="112"/>
      <c r="BC17" s="112"/>
      <c r="BD17" s="112"/>
      <c r="BE17" s="112"/>
      <c r="BF17" s="112"/>
      <c r="BG17" s="111" t="s">
        <v>91</v>
      </c>
      <c r="BH17" s="112"/>
      <c r="BI17" s="112"/>
      <c r="BJ17" s="112"/>
      <c r="BK17" s="112"/>
      <c r="BL17" s="112"/>
      <c r="BM17" s="112"/>
      <c r="BN17" s="112"/>
      <c r="BO17" s="112"/>
      <c r="BP17" s="112"/>
      <c r="BQ17" s="112"/>
      <c r="BR17" s="112"/>
      <c r="BS17" s="112"/>
      <c r="BT17" s="113"/>
    </row>
    <row r="18" spans="2:72" ht="13.5" customHeight="1" x14ac:dyDescent="0.15">
      <c r="B18" s="63"/>
      <c r="C18" s="57"/>
      <c r="D18" s="58"/>
      <c r="E18" s="58"/>
      <c r="F18" s="58"/>
      <c r="G18" s="58"/>
      <c r="H18" s="58"/>
      <c r="I18" s="58"/>
      <c r="J18" s="58"/>
      <c r="K18" s="58"/>
      <c r="L18" s="58"/>
      <c r="M18" s="58"/>
      <c r="N18" s="58"/>
      <c r="O18" s="58"/>
      <c r="P18" s="59"/>
      <c r="Q18" s="57"/>
      <c r="R18" s="58"/>
      <c r="S18" s="58"/>
      <c r="T18" s="58"/>
      <c r="U18" s="58"/>
      <c r="V18" s="58"/>
      <c r="W18" s="58"/>
      <c r="X18" s="58"/>
      <c r="Y18" s="58"/>
      <c r="Z18" s="58"/>
      <c r="AA18" s="58"/>
      <c r="AB18" s="58"/>
      <c r="AC18" s="58"/>
      <c r="AD18" s="59"/>
      <c r="AE18" s="57"/>
      <c r="AF18" s="58"/>
      <c r="AG18" s="58"/>
      <c r="AH18" s="58"/>
      <c r="AI18" s="58"/>
      <c r="AJ18" s="58"/>
      <c r="AK18" s="58"/>
      <c r="AL18" s="58"/>
      <c r="AM18" s="58"/>
      <c r="AN18" s="58"/>
      <c r="AO18" s="58"/>
      <c r="AP18" s="58"/>
      <c r="AQ18" s="58"/>
      <c r="AR18" s="59"/>
      <c r="AS18" s="57"/>
      <c r="AT18" s="58"/>
      <c r="AU18" s="58"/>
      <c r="AV18" s="58"/>
      <c r="AW18" s="58"/>
      <c r="AX18" s="58"/>
      <c r="AY18" s="58"/>
      <c r="AZ18" s="58"/>
      <c r="BA18" s="58"/>
      <c r="BB18" s="58"/>
      <c r="BC18" s="58"/>
      <c r="BD18" s="58"/>
      <c r="BE18" s="58"/>
      <c r="BF18" s="59"/>
      <c r="BG18" s="57"/>
      <c r="BH18" s="58"/>
      <c r="BI18" s="58"/>
      <c r="BJ18" s="58"/>
      <c r="BK18" s="58"/>
      <c r="BL18" s="58"/>
      <c r="BM18" s="58"/>
      <c r="BN18" s="58"/>
      <c r="BO18" s="58"/>
      <c r="BP18" s="58"/>
      <c r="BQ18" s="58"/>
      <c r="BR18" s="58"/>
      <c r="BS18" s="58"/>
      <c r="BT18" s="59"/>
    </row>
    <row r="19" spans="2:72" ht="13.5" customHeight="1" x14ac:dyDescent="0.15">
      <c r="B19" s="63"/>
      <c r="C19" s="57"/>
      <c r="D19" s="58"/>
      <c r="E19" s="58"/>
      <c r="F19" s="58"/>
      <c r="G19" s="58"/>
      <c r="H19" s="58"/>
      <c r="I19" s="58"/>
      <c r="J19" s="58"/>
      <c r="K19" s="58"/>
      <c r="L19" s="58"/>
      <c r="M19" s="58"/>
      <c r="N19" s="58"/>
      <c r="O19" s="58"/>
      <c r="P19" s="59"/>
      <c r="Q19" s="57"/>
      <c r="R19" s="58"/>
      <c r="S19" s="58"/>
      <c r="T19" s="58"/>
      <c r="U19" s="58"/>
      <c r="V19" s="58"/>
      <c r="W19" s="58"/>
      <c r="X19" s="58"/>
      <c r="Y19" s="58"/>
      <c r="Z19" s="58"/>
      <c r="AA19" s="58"/>
      <c r="AB19" s="58"/>
      <c r="AC19" s="58"/>
      <c r="AD19" s="59"/>
      <c r="AE19" s="57"/>
      <c r="AF19" s="58"/>
      <c r="AG19" s="58"/>
      <c r="AH19" s="58"/>
      <c r="AI19" s="58"/>
      <c r="AJ19" s="58"/>
      <c r="AK19" s="58"/>
      <c r="AL19" s="58"/>
      <c r="AM19" s="58"/>
      <c r="AN19" s="58"/>
      <c r="AO19" s="58"/>
      <c r="AP19" s="58"/>
      <c r="AQ19" s="58"/>
      <c r="AR19" s="59"/>
      <c r="AS19" s="57"/>
      <c r="AT19" s="58"/>
      <c r="AU19" s="58"/>
      <c r="AV19" s="58"/>
      <c r="AW19" s="58"/>
      <c r="AX19" s="58"/>
      <c r="AY19" s="58"/>
      <c r="AZ19" s="58"/>
      <c r="BA19" s="58"/>
      <c r="BB19" s="58"/>
      <c r="BC19" s="58"/>
      <c r="BD19" s="58"/>
      <c r="BE19" s="58"/>
      <c r="BF19" s="59"/>
      <c r="BG19" s="57"/>
      <c r="BH19" s="58"/>
      <c r="BI19" s="58"/>
      <c r="BJ19" s="58"/>
      <c r="BK19" s="58"/>
      <c r="BL19" s="58"/>
      <c r="BM19" s="58"/>
      <c r="BN19" s="58"/>
      <c r="BO19" s="58"/>
      <c r="BP19" s="58"/>
      <c r="BQ19" s="58"/>
      <c r="BR19" s="58"/>
      <c r="BS19" s="58"/>
      <c r="BT19" s="59"/>
    </row>
    <row r="20" spans="2:72" ht="13.5" customHeight="1" x14ac:dyDescent="0.15">
      <c r="B20" s="63"/>
      <c r="C20" s="57"/>
      <c r="D20" s="58"/>
      <c r="E20" s="58"/>
      <c r="F20" s="58"/>
      <c r="G20" s="58"/>
      <c r="H20" s="58"/>
      <c r="I20" s="58"/>
      <c r="J20" s="58"/>
      <c r="K20" s="58"/>
      <c r="L20" s="58"/>
      <c r="M20" s="58"/>
      <c r="N20" s="58"/>
      <c r="O20" s="58"/>
      <c r="P20" s="59"/>
      <c r="Q20" s="57"/>
      <c r="R20" s="58"/>
      <c r="S20" s="58"/>
      <c r="T20" s="58"/>
      <c r="U20" s="58"/>
      <c r="V20" s="58"/>
      <c r="W20" s="58"/>
      <c r="X20" s="58"/>
      <c r="Y20" s="58"/>
      <c r="Z20" s="58"/>
      <c r="AA20" s="58"/>
      <c r="AB20" s="58"/>
      <c r="AC20" s="58"/>
      <c r="AD20" s="59"/>
      <c r="AE20" s="57"/>
      <c r="AF20" s="58"/>
      <c r="AG20" s="58"/>
      <c r="AH20" s="58"/>
      <c r="AI20" s="58"/>
      <c r="AJ20" s="58"/>
      <c r="AK20" s="58"/>
      <c r="AL20" s="58"/>
      <c r="AM20" s="58"/>
      <c r="AN20" s="58"/>
      <c r="AO20" s="58"/>
      <c r="AP20" s="58"/>
      <c r="AQ20" s="58"/>
      <c r="AR20" s="59"/>
      <c r="AS20" s="57"/>
      <c r="AT20" s="58"/>
      <c r="AU20" s="58"/>
      <c r="AV20" s="58"/>
      <c r="AW20" s="58"/>
      <c r="AX20" s="58"/>
      <c r="AY20" s="58"/>
      <c r="AZ20" s="58"/>
      <c r="BA20" s="58"/>
      <c r="BB20" s="58"/>
      <c r="BC20" s="58"/>
      <c r="BD20" s="58"/>
      <c r="BE20" s="58"/>
      <c r="BF20" s="59"/>
      <c r="BG20" s="57"/>
      <c r="BH20" s="58"/>
      <c r="BI20" s="58"/>
      <c r="BJ20" s="58"/>
      <c r="BK20" s="58"/>
      <c r="BL20" s="58"/>
      <c r="BM20" s="58"/>
      <c r="BN20" s="58"/>
      <c r="BO20" s="58"/>
      <c r="BP20" s="58"/>
      <c r="BQ20" s="58"/>
      <c r="BR20" s="58"/>
      <c r="BS20" s="58"/>
      <c r="BT20" s="59"/>
    </row>
    <row r="21" spans="2:72" ht="13.5" customHeight="1" x14ac:dyDescent="0.15">
      <c r="B21" s="63"/>
      <c r="C21" s="60"/>
      <c r="D21" s="61"/>
      <c r="E21" s="61"/>
      <c r="F21" s="61"/>
      <c r="G21" s="61"/>
      <c r="H21" s="61"/>
      <c r="I21" s="61"/>
      <c r="J21" s="61"/>
      <c r="K21" s="61"/>
      <c r="L21" s="61"/>
      <c r="M21" s="61"/>
      <c r="N21" s="61"/>
      <c r="O21" s="61"/>
      <c r="P21" s="62"/>
      <c r="Q21" s="60"/>
      <c r="R21" s="61"/>
      <c r="S21" s="61"/>
      <c r="T21" s="61"/>
      <c r="U21" s="61"/>
      <c r="V21" s="61"/>
      <c r="W21" s="61"/>
      <c r="X21" s="61"/>
      <c r="Y21" s="61"/>
      <c r="Z21" s="61"/>
      <c r="AA21" s="61"/>
      <c r="AB21" s="61"/>
      <c r="AC21" s="61"/>
      <c r="AD21" s="62"/>
      <c r="AE21" s="60"/>
      <c r="AF21" s="61"/>
      <c r="AG21" s="61"/>
      <c r="AH21" s="61"/>
      <c r="AI21" s="61"/>
      <c r="AJ21" s="61"/>
      <c r="AK21" s="61"/>
      <c r="AL21" s="61"/>
      <c r="AM21" s="61"/>
      <c r="AN21" s="61"/>
      <c r="AO21" s="61"/>
      <c r="AP21" s="61"/>
      <c r="AQ21" s="61"/>
      <c r="AR21" s="62"/>
      <c r="AS21" s="60"/>
      <c r="AT21" s="61"/>
      <c r="AU21" s="61"/>
      <c r="AV21" s="61"/>
      <c r="AW21" s="61"/>
      <c r="AX21" s="61"/>
      <c r="AY21" s="61"/>
      <c r="AZ21" s="61"/>
      <c r="BA21" s="61"/>
      <c r="BB21" s="61"/>
      <c r="BC21" s="61"/>
      <c r="BD21" s="61"/>
      <c r="BE21" s="61"/>
      <c r="BF21" s="62"/>
      <c r="BG21" s="60"/>
      <c r="BH21" s="61"/>
      <c r="BI21" s="61"/>
      <c r="BJ21" s="61"/>
      <c r="BK21" s="61"/>
      <c r="BL21" s="61"/>
      <c r="BM21" s="61"/>
      <c r="BN21" s="61"/>
      <c r="BO21" s="61"/>
      <c r="BP21" s="61"/>
      <c r="BQ21" s="61"/>
      <c r="BR21" s="61"/>
      <c r="BS21" s="61"/>
      <c r="BT21" s="62"/>
    </row>
    <row r="22" spans="2:72" ht="13.5" customHeight="1" x14ac:dyDescent="0.15">
      <c r="B22" s="63"/>
      <c r="C22" s="114" t="s">
        <v>39</v>
      </c>
      <c r="D22" s="115"/>
      <c r="E22" s="115"/>
      <c r="F22" s="115"/>
      <c r="G22" s="115"/>
      <c r="H22" s="115"/>
      <c r="I22" s="115"/>
      <c r="J22" s="115"/>
      <c r="K22" s="115"/>
      <c r="L22" s="115"/>
      <c r="M22" s="115"/>
      <c r="N22" s="115"/>
      <c r="O22" s="115"/>
      <c r="P22" s="115"/>
      <c r="Q22" s="114" t="s">
        <v>39</v>
      </c>
      <c r="R22" s="115"/>
      <c r="S22" s="115"/>
      <c r="T22" s="115"/>
      <c r="U22" s="115"/>
      <c r="V22" s="115"/>
      <c r="W22" s="115"/>
      <c r="X22" s="115"/>
      <c r="Y22" s="115"/>
      <c r="Z22" s="115"/>
      <c r="AA22" s="115"/>
      <c r="AB22" s="115"/>
      <c r="AC22" s="115"/>
      <c r="AD22" s="115"/>
      <c r="AE22" s="114" t="s">
        <v>39</v>
      </c>
      <c r="AF22" s="115"/>
      <c r="AG22" s="115"/>
      <c r="AH22" s="115"/>
      <c r="AI22" s="115"/>
      <c r="AJ22" s="115"/>
      <c r="AK22" s="115"/>
      <c r="AL22" s="115"/>
      <c r="AM22" s="115"/>
      <c r="AN22" s="115"/>
      <c r="AO22" s="115"/>
      <c r="AP22" s="115"/>
      <c r="AQ22" s="115"/>
      <c r="AR22" s="115"/>
      <c r="AS22" s="114" t="s">
        <v>39</v>
      </c>
      <c r="AT22" s="115"/>
      <c r="AU22" s="115"/>
      <c r="AV22" s="115"/>
      <c r="AW22" s="115"/>
      <c r="AX22" s="115"/>
      <c r="AY22" s="115"/>
      <c r="AZ22" s="115"/>
      <c r="BA22" s="115"/>
      <c r="BB22" s="115"/>
      <c r="BC22" s="115"/>
      <c r="BD22" s="115"/>
      <c r="BE22" s="115"/>
      <c r="BF22" s="115"/>
      <c r="BG22" s="114" t="s">
        <v>39</v>
      </c>
      <c r="BH22" s="115"/>
      <c r="BI22" s="115"/>
      <c r="BJ22" s="115"/>
      <c r="BK22" s="115"/>
      <c r="BL22" s="115"/>
      <c r="BM22" s="115"/>
      <c r="BN22" s="115"/>
      <c r="BO22" s="115"/>
      <c r="BP22" s="115"/>
      <c r="BQ22" s="115"/>
      <c r="BR22" s="115"/>
      <c r="BS22" s="115"/>
      <c r="BT22" s="116"/>
    </row>
    <row r="23" spans="2:72" ht="13.5" customHeight="1" x14ac:dyDescent="0.15">
      <c r="B23" s="63"/>
      <c r="C23" s="54"/>
      <c r="D23" s="55"/>
      <c r="E23" s="55"/>
      <c r="F23" s="55"/>
      <c r="G23" s="55"/>
      <c r="H23" s="55"/>
      <c r="I23" s="55"/>
      <c r="J23" s="55"/>
      <c r="K23" s="55"/>
      <c r="L23" s="55"/>
      <c r="M23" s="55"/>
      <c r="N23" s="55"/>
      <c r="O23" s="55"/>
      <c r="P23" s="56"/>
      <c r="Q23" s="54"/>
      <c r="R23" s="55"/>
      <c r="S23" s="55"/>
      <c r="T23" s="55"/>
      <c r="U23" s="55"/>
      <c r="V23" s="55"/>
      <c r="W23" s="55"/>
      <c r="X23" s="55"/>
      <c r="Y23" s="55"/>
      <c r="Z23" s="55"/>
      <c r="AA23" s="55"/>
      <c r="AB23" s="55"/>
      <c r="AC23" s="55"/>
      <c r="AD23" s="56"/>
      <c r="AE23" s="54"/>
      <c r="AF23" s="55"/>
      <c r="AG23" s="55"/>
      <c r="AH23" s="55"/>
      <c r="AI23" s="55"/>
      <c r="AJ23" s="55"/>
      <c r="AK23" s="55"/>
      <c r="AL23" s="55"/>
      <c r="AM23" s="55"/>
      <c r="AN23" s="55"/>
      <c r="AO23" s="55"/>
      <c r="AP23" s="55"/>
      <c r="AQ23" s="55"/>
      <c r="AR23" s="56"/>
      <c r="AS23" s="54"/>
      <c r="AT23" s="55"/>
      <c r="AU23" s="55"/>
      <c r="AV23" s="55"/>
      <c r="AW23" s="55"/>
      <c r="AX23" s="55"/>
      <c r="AY23" s="55"/>
      <c r="AZ23" s="55"/>
      <c r="BA23" s="55"/>
      <c r="BB23" s="55"/>
      <c r="BC23" s="55"/>
      <c r="BD23" s="55"/>
      <c r="BE23" s="55"/>
      <c r="BF23" s="56"/>
      <c r="BG23" s="54"/>
      <c r="BH23" s="55"/>
      <c r="BI23" s="55"/>
      <c r="BJ23" s="55"/>
      <c r="BK23" s="55"/>
      <c r="BL23" s="55"/>
      <c r="BM23" s="55"/>
      <c r="BN23" s="55"/>
      <c r="BO23" s="55"/>
      <c r="BP23" s="55"/>
      <c r="BQ23" s="55"/>
      <c r="BR23" s="55"/>
      <c r="BS23" s="55"/>
      <c r="BT23" s="56"/>
    </row>
    <row r="24" spans="2:72" ht="13.5" customHeight="1" x14ac:dyDescent="0.15">
      <c r="B24" s="63"/>
      <c r="C24" s="57"/>
      <c r="D24" s="58"/>
      <c r="E24" s="58"/>
      <c r="F24" s="58"/>
      <c r="G24" s="58"/>
      <c r="H24" s="58"/>
      <c r="I24" s="58"/>
      <c r="J24" s="58"/>
      <c r="K24" s="58"/>
      <c r="L24" s="58"/>
      <c r="M24" s="58"/>
      <c r="N24" s="58"/>
      <c r="O24" s="58"/>
      <c r="P24" s="59"/>
      <c r="Q24" s="57"/>
      <c r="R24" s="58"/>
      <c r="S24" s="58"/>
      <c r="T24" s="58"/>
      <c r="U24" s="58"/>
      <c r="V24" s="58"/>
      <c r="W24" s="58"/>
      <c r="X24" s="58"/>
      <c r="Y24" s="58"/>
      <c r="Z24" s="58"/>
      <c r="AA24" s="58"/>
      <c r="AB24" s="58"/>
      <c r="AC24" s="58"/>
      <c r="AD24" s="59"/>
      <c r="AE24" s="57"/>
      <c r="AF24" s="58"/>
      <c r="AG24" s="58"/>
      <c r="AH24" s="58"/>
      <c r="AI24" s="58"/>
      <c r="AJ24" s="58"/>
      <c r="AK24" s="58"/>
      <c r="AL24" s="58"/>
      <c r="AM24" s="58"/>
      <c r="AN24" s="58"/>
      <c r="AO24" s="58"/>
      <c r="AP24" s="58"/>
      <c r="AQ24" s="58"/>
      <c r="AR24" s="59"/>
      <c r="AS24" s="57"/>
      <c r="AT24" s="58"/>
      <c r="AU24" s="58"/>
      <c r="AV24" s="58"/>
      <c r="AW24" s="58"/>
      <c r="AX24" s="58"/>
      <c r="AY24" s="58"/>
      <c r="AZ24" s="58"/>
      <c r="BA24" s="58"/>
      <c r="BB24" s="58"/>
      <c r="BC24" s="58"/>
      <c r="BD24" s="58"/>
      <c r="BE24" s="58"/>
      <c r="BF24" s="59"/>
      <c r="BG24" s="57"/>
      <c r="BH24" s="58"/>
      <c r="BI24" s="58"/>
      <c r="BJ24" s="58"/>
      <c r="BK24" s="58"/>
      <c r="BL24" s="58"/>
      <c r="BM24" s="58"/>
      <c r="BN24" s="58"/>
      <c r="BO24" s="58"/>
      <c r="BP24" s="58"/>
      <c r="BQ24" s="58"/>
      <c r="BR24" s="58"/>
      <c r="BS24" s="58"/>
      <c r="BT24" s="59"/>
    </row>
    <row r="25" spans="2:72" ht="13.5" customHeight="1" x14ac:dyDescent="0.15">
      <c r="B25" s="63"/>
      <c r="C25" s="57"/>
      <c r="D25" s="58"/>
      <c r="E25" s="58"/>
      <c r="F25" s="58"/>
      <c r="G25" s="58"/>
      <c r="H25" s="58"/>
      <c r="I25" s="58"/>
      <c r="J25" s="58"/>
      <c r="K25" s="58"/>
      <c r="L25" s="58"/>
      <c r="M25" s="58"/>
      <c r="N25" s="58"/>
      <c r="O25" s="58"/>
      <c r="P25" s="59"/>
      <c r="Q25" s="57"/>
      <c r="R25" s="58"/>
      <c r="S25" s="58"/>
      <c r="T25" s="58"/>
      <c r="U25" s="58"/>
      <c r="V25" s="58"/>
      <c r="W25" s="58"/>
      <c r="X25" s="58"/>
      <c r="Y25" s="58"/>
      <c r="Z25" s="58"/>
      <c r="AA25" s="58"/>
      <c r="AB25" s="58"/>
      <c r="AC25" s="58"/>
      <c r="AD25" s="59"/>
      <c r="AE25" s="57"/>
      <c r="AF25" s="58"/>
      <c r="AG25" s="58"/>
      <c r="AH25" s="58"/>
      <c r="AI25" s="58"/>
      <c r="AJ25" s="58"/>
      <c r="AK25" s="58"/>
      <c r="AL25" s="58"/>
      <c r="AM25" s="58"/>
      <c r="AN25" s="58"/>
      <c r="AO25" s="58"/>
      <c r="AP25" s="58"/>
      <c r="AQ25" s="58"/>
      <c r="AR25" s="59"/>
      <c r="AS25" s="57"/>
      <c r="AT25" s="58"/>
      <c r="AU25" s="58"/>
      <c r="AV25" s="58"/>
      <c r="AW25" s="58"/>
      <c r="AX25" s="58"/>
      <c r="AY25" s="58"/>
      <c r="AZ25" s="58"/>
      <c r="BA25" s="58"/>
      <c r="BB25" s="58"/>
      <c r="BC25" s="58"/>
      <c r="BD25" s="58"/>
      <c r="BE25" s="58"/>
      <c r="BF25" s="59"/>
      <c r="BG25" s="57"/>
      <c r="BH25" s="58"/>
      <c r="BI25" s="58"/>
      <c r="BJ25" s="58"/>
      <c r="BK25" s="58"/>
      <c r="BL25" s="58"/>
      <c r="BM25" s="58"/>
      <c r="BN25" s="58"/>
      <c r="BO25" s="58"/>
      <c r="BP25" s="58"/>
      <c r="BQ25" s="58"/>
      <c r="BR25" s="58"/>
      <c r="BS25" s="58"/>
      <c r="BT25" s="59"/>
    </row>
    <row r="26" spans="2:72" ht="13.5" customHeight="1" x14ac:dyDescent="0.15">
      <c r="B26" s="63"/>
      <c r="C26" s="60"/>
      <c r="D26" s="61"/>
      <c r="E26" s="61"/>
      <c r="F26" s="61"/>
      <c r="G26" s="61"/>
      <c r="H26" s="61"/>
      <c r="I26" s="61"/>
      <c r="J26" s="61"/>
      <c r="K26" s="61"/>
      <c r="L26" s="61"/>
      <c r="M26" s="61"/>
      <c r="N26" s="61"/>
      <c r="O26" s="61"/>
      <c r="P26" s="62"/>
      <c r="Q26" s="60"/>
      <c r="R26" s="61"/>
      <c r="S26" s="61"/>
      <c r="T26" s="61"/>
      <c r="U26" s="61"/>
      <c r="V26" s="61"/>
      <c r="W26" s="61"/>
      <c r="X26" s="61"/>
      <c r="Y26" s="61"/>
      <c r="Z26" s="61"/>
      <c r="AA26" s="61"/>
      <c r="AB26" s="61"/>
      <c r="AC26" s="61"/>
      <c r="AD26" s="62"/>
      <c r="AE26" s="60"/>
      <c r="AF26" s="61"/>
      <c r="AG26" s="61"/>
      <c r="AH26" s="61"/>
      <c r="AI26" s="61"/>
      <c r="AJ26" s="61"/>
      <c r="AK26" s="61"/>
      <c r="AL26" s="61"/>
      <c r="AM26" s="61"/>
      <c r="AN26" s="61"/>
      <c r="AO26" s="61"/>
      <c r="AP26" s="61"/>
      <c r="AQ26" s="61"/>
      <c r="AR26" s="62"/>
      <c r="AS26" s="60"/>
      <c r="AT26" s="61"/>
      <c r="AU26" s="61"/>
      <c r="AV26" s="61"/>
      <c r="AW26" s="61"/>
      <c r="AX26" s="61"/>
      <c r="AY26" s="61"/>
      <c r="AZ26" s="61"/>
      <c r="BA26" s="61"/>
      <c r="BB26" s="61"/>
      <c r="BC26" s="61"/>
      <c r="BD26" s="61"/>
      <c r="BE26" s="61"/>
      <c r="BF26" s="62"/>
      <c r="BG26" s="60"/>
      <c r="BH26" s="61"/>
      <c r="BI26" s="61"/>
      <c r="BJ26" s="61"/>
      <c r="BK26" s="61"/>
      <c r="BL26" s="61"/>
      <c r="BM26" s="61"/>
      <c r="BN26" s="61"/>
      <c r="BO26" s="61"/>
      <c r="BP26" s="61"/>
      <c r="BQ26" s="61"/>
      <c r="BR26" s="61"/>
      <c r="BS26" s="61"/>
      <c r="BT26" s="62"/>
    </row>
    <row r="27" spans="2:72" ht="13.5" customHeight="1" x14ac:dyDescent="0.15">
      <c r="B27" s="63" t="s">
        <v>45</v>
      </c>
      <c r="C27" s="117" t="s">
        <v>104</v>
      </c>
      <c r="D27" s="118"/>
      <c r="E27" s="118"/>
      <c r="F27" s="118"/>
      <c r="G27" s="118"/>
      <c r="H27" s="118"/>
      <c r="I27" s="109" t="s">
        <v>64</v>
      </c>
      <c r="J27" s="109"/>
      <c r="K27" s="109"/>
      <c r="L27" s="109"/>
      <c r="M27" s="109"/>
      <c r="N27" s="109"/>
      <c r="O27" s="109"/>
      <c r="P27" s="110"/>
      <c r="Q27" s="117" t="s">
        <v>104</v>
      </c>
      <c r="R27" s="118"/>
      <c r="S27" s="118"/>
      <c r="T27" s="118"/>
      <c r="U27" s="118"/>
      <c r="V27" s="118"/>
      <c r="W27" s="109" t="s">
        <v>64</v>
      </c>
      <c r="X27" s="109"/>
      <c r="Y27" s="109"/>
      <c r="Z27" s="109"/>
      <c r="AA27" s="109"/>
      <c r="AB27" s="109"/>
      <c r="AC27" s="109"/>
      <c r="AD27" s="110"/>
      <c r="AE27" s="117" t="s">
        <v>104</v>
      </c>
      <c r="AF27" s="118"/>
      <c r="AG27" s="118"/>
      <c r="AH27" s="118"/>
      <c r="AI27" s="118"/>
      <c r="AJ27" s="118"/>
      <c r="AK27" s="109" t="s">
        <v>64</v>
      </c>
      <c r="AL27" s="109"/>
      <c r="AM27" s="109"/>
      <c r="AN27" s="109"/>
      <c r="AO27" s="109"/>
      <c r="AP27" s="109"/>
      <c r="AQ27" s="109"/>
      <c r="AR27" s="110"/>
      <c r="AS27" s="117" t="s">
        <v>104</v>
      </c>
      <c r="AT27" s="118"/>
      <c r="AU27" s="118"/>
      <c r="AV27" s="118"/>
      <c r="AW27" s="118"/>
      <c r="AX27" s="118"/>
      <c r="AY27" s="109" t="s">
        <v>64</v>
      </c>
      <c r="AZ27" s="109"/>
      <c r="BA27" s="109"/>
      <c r="BB27" s="109"/>
      <c r="BC27" s="109"/>
      <c r="BD27" s="109"/>
      <c r="BE27" s="109"/>
      <c r="BF27" s="110"/>
      <c r="BG27" s="117" t="s">
        <v>104</v>
      </c>
      <c r="BH27" s="118"/>
      <c r="BI27" s="118"/>
      <c r="BJ27" s="118"/>
      <c r="BK27" s="118"/>
      <c r="BL27" s="118"/>
      <c r="BM27" s="109" t="s">
        <v>64</v>
      </c>
      <c r="BN27" s="109"/>
      <c r="BO27" s="109"/>
      <c r="BP27" s="109"/>
      <c r="BQ27" s="109"/>
      <c r="BR27" s="109"/>
      <c r="BS27" s="109"/>
      <c r="BT27" s="110"/>
    </row>
    <row r="28" spans="2:72" ht="13.5" customHeight="1" x14ac:dyDescent="0.15">
      <c r="B28" s="63"/>
      <c r="C28" s="111" t="s">
        <v>91</v>
      </c>
      <c r="D28" s="112"/>
      <c r="E28" s="112"/>
      <c r="F28" s="112"/>
      <c r="G28" s="112"/>
      <c r="H28" s="112"/>
      <c r="I28" s="112"/>
      <c r="J28" s="112"/>
      <c r="K28" s="112"/>
      <c r="L28" s="112"/>
      <c r="M28" s="112"/>
      <c r="N28" s="112"/>
      <c r="O28" s="112"/>
      <c r="P28" s="112"/>
      <c r="Q28" s="111" t="s">
        <v>91</v>
      </c>
      <c r="R28" s="112"/>
      <c r="S28" s="112"/>
      <c r="T28" s="112"/>
      <c r="U28" s="112"/>
      <c r="V28" s="112"/>
      <c r="W28" s="112"/>
      <c r="X28" s="112"/>
      <c r="Y28" s="112"/>
      <c r="Z28" s="112"/>
      <c r="AA28" s="112"/>
      <c r="AB28" s="112"/>
      <c r="AC28" s="112"/>
      <c r="AD28" s="112"/>
      <c r="AE28" s="111" t="s">
        <v>91</v>
      </c>
      <c r="AF28" s="112"/>
      <c r="AG28" s="112"/>
      <c r="AH28" s="112"/>
      <c r="AI28" s="112"/>
      <c r="AJ28" s="112"/>
      <c r="AK28" s="112"/>
      <c r="AL28" s="112"/>
      <c r="AM28" s="112"/>
      <c r="AN28" s="112"/>
      <c r="AO28" s="112"/>
      <c r="AP28" s="112"/>
      <c r="AQ28" s="112"/>
      <c r="AR28" s="112"/>
      <c r="AS28" s="111" t="s">
        <v>91</v>
      </c>
      <c r="AT28" s="112"/>
      <c r="AU28" s="112"/>
      <c r="AV28" s="112"/>
      <c r="AW28" s="112"/>
      <c r="AX28" s="112"/>
      <c r="AY28" s="112"/>
      <c r="AZ28" s="112"/>
      <c r="BA28" s="112"/>
      <c r="BB28" s="112"/>
      <c r="BC28" s="112"/>
      <c r="BD28" s="112"/>
      <c r="BE28" s="112"/>
      <c r="BF28" s="112"/>
      <c r="BG28" s="111" t="s">
        <v>91</v>
      </c>
      <c r="BH28" s="112"/>
      <c r="BI28" s="112"/>
      <c r="BJ28" s="112"/>
      <c r="BK28" s="112"/>
      <c r="BL28" s="112"/>
      <c r="BM28" s="112"/>
      <c r="BN28" s="112"/>
      <c r="BO28" s="112"/>
      <c r="BP28" s="112"/>
      <c r="BQ28" s="112"/>
      <c r="BR28" s="112"/>
      <c r="BS28" s="112"/>
      <c r="BT28" s="113"/>
    </row>
    <row r="29" spans="2:72" ht="13.5" customHeight="1" x14ac:dyDescent="0.15">
      <c r="B29" s="63"/>
      <c r="C29" s="57"/>
      <c r="D29" s="58"/>
      <c r="E29" s="58"/>
      <c r="F29" s="58"/>
      <c r="G29" s="58"/>
      <c r="H29" s="58"/>
      <c r="I29" s="58"/>
      <c r="J29" s="58"/>
      <c r="K29" s="58"/>
      <c r="L29" s="58"/>
      <c r="M29" s="58"/>
      <c r="N29" s="58"/>
      <c r="O29" s="58"/>
      <c r="P29" s="59"/>
      <c r="Q29" s="57"/>
      <c r="R29" s="58"/>
      <c r="S29" s="58"/>
      <c r="T29" s="58"/>
      <c r="U29" s="58"/>
      <c r="V29" s="58"/>
      <c r="W29" s="58"/>
      <c r="X29" s="58"/>
      <c r="Y29" s="58"/>
      <c r="Z29" s="58"/>
      <c r="AA29" s="58"/>
      <c r="AB29" s="58"/>
      <c r="AC29" s="58"/>
      <c r="AD29" s="59"/>
      <c r="AE29" s="57"/>
      <c r="AF29" s="58"/>
      <c r="AG29" s="58"/>
      <c r="AH29" s="58"/>
      <c r="AI29" s="58"/>
      <c r="AJ29" s="58"/>
      <c r="AK29" s="58"/>
      <c r="AL29" s="58"/>
      <c r="AM29" s="58"/>
      <c r="AN29" s="58"/>
      <c r="AO29" s="58"/>
      <c r="AP29" s="58"/>
      <c r="AQ29" s="58"/>
      <c r="AR29" s="59"/>
      <c r="AS29" s="57"/>
      <c r="AT29" s="58"/>
      <c r="AU29" s="58"/>
      <c r="AV29" s="58"/>
      <c r="AW29" s="58"/>
      <c r="AX29" s="58"/>
      <c r="AY29" s="58"/>
      <c r="AZ29" s="58"/>
      <c r="BA29" s="58"/>
      <c r="BB29" s="58"/>
      <c r="BC29" s="58"/>
      <c r="BD29" s="58"/>
      <c r="BE29" s="58"/>
      <c r="BF29" s="59"/>
      <c r="BG29" s="57"/>
      <c r="BH29" s="58"/>
      <c r="BI29" s="58"/>
      <c r="BJ29" s="58"/>
      <c r="BK29" s="58"/>
      <c r="BL29" s="58"/>
      <c r="BM29" s="58"/>
      <c r="BN29" s="58"/>
      <c r="BO29" s="58"/>
      <c r="BP29" s="58"/>
      <c r="BQ29" s="58"/>
      <c r="BR29" s="58"/>
      <c r="BS29" s="58"/>
      <c r="BT29" s="59"/>
    </row>
    <row r="30" spans="2:72" ht="13.5" customHeight="1" x14ac:dyDescent="0.15">
      <c r="B30" s="63"/>
      <c r="C30" s="57"/>
      <c r="D30" s="58"/>
      <c r="E30" s="58"/>
      <c r="F30" s="58"/>
      <c r="G30" s="58"/>
      <c r="H30" s="58"/>
      <c r="I30" s="58"/>
      <c r="J30" s="58"/>
      <c r="K30" s="58"/>
      <c r="L30" s="58"/>
      <c r="M30" s="58"/>
      <c r="N30" s="58"/>
      <c r="O30" s="58"/>
      <c r="P30" s="59"/>
      <c r="Q30" s="57"/>
      <c r="R30" s="58"/>
      <c r="S30" s="58"/>
      <c r="T30" s="58"/>
      <c r="U30" s="58"/>
      <c r="V30" s="58"/>
      <c r="W30" s="58"/>
      <c r="X30" s="58"/>
      <c r="Y30" s="58"/>
      <c r="Z30" s="58"/>
      <c r="AA30" s="58"/>
      <c r="AB30" s="58"/>
      <c r="AC30" s="58"/>
      <c r="AD30" s="59"/>
      <c r="AE30" s="57"/>
      <c r="AF30" s="58"/>
      <c r="AG30" s="58"/>
      <c r="AH30" s="58"/>
      <c r="AI30" s="58"/>
      <c r="AJ30" s="58"/>
      <c r="AK30" s="58"/>
      <c r="AL30" s="58"/>
      <c r="AM30" s="58"/>
      <c r="AN30" s="58"/>
      <c r="AO30" s="58"/>
      <c r="AP30" s="58"/>
      <c r="AQ30" s="58"/>
      <c r="AR30" s="59"/>
      <c r="AS30" s="57"/>
      <c r="AT30" s="58"/>
      <c r="AU30" s="58"/>
      <c r="AV30" s="58"/>
      <c r="AW30" s="58"/>
      <c r="AX30" s="58"/>
      <c r="AY30" s="58"/>
      <c r="AZ30" s="58"/>
      <c r="BA30" s="58"/>
      <c r="BB30" s="58"/>
      <c r="BC30" s="58"/>
      <c r="BD30" s="58"/>
      <c r="BE30" s="58"/>
      <c r="BF30" s="59"/>
      <c r="BG30" s="57"/>
      <c r="BH30" s="58"/>
      <c r="BI30" s="58"/>
      <c r="BJ30" s="58"/>
      <c r="BK30" s="58"/>
      <c r="BL30" s="58"/>
      <c r="BM30" s="58"/>
      <c r="BN30" s="58"/>
      <c r="BO30" s="58"/>
      <c r="BP30" s="58"/>
      <c r="BQ30" s="58"/>
      <c r="BR30" s="58"/>
      <c r="BS30" s="58"/>
      <c r="BT30" s="59"/>
    </row>
    <row r="31" spans="2:72" ht="13.5" customHeight="1" x14ac:dyDescent="0.15">
      <c r="B31" s="63"/>
      <c r="C31" s="57"/>
      <c r="D31" s="58"/>
      <c r="E31" s="58"/>
      <c r="F31" s="58"/>
      <c r="G31" s="58"/>
      <c r="H31" s="58"/>
      <c r="I31" s="58"/>
      <c r="J31" s="58"/>
      <c r="K31" s="58"/>
      <c r="L31" s="58"/>
      <c r="M31" s="58"/>
      <c r="N31" s="58"/>
      <c r="O31" s="58"/>
      <c r="P31" s="59"/>
      <c r="Q31" s="57"/>
      <c r="R31" s="58"/>
      <c r="S31" s="58"/>
      <c r="T31" s="58"/>
      <c r="U31" s="58"/>
      <c r="V31" s="58"/>
      <c r="W31" s="58"/>
      <c r="X31" s="58"/>
      <c r="Y31" s="58"/>
      <c r="Z31" s="58"/>
      <c r="AA31" s="58"/>
      <c r="AB31" s="58"/>
      <c r="AC31" s="58"/>
      <c r="AD31" s="59"/>
      <c r="AE31" s="57"/>
      <c r="AF31" s="58"/>
      <c r="AG31" s="58"/>
      <c r="AH31" s="58"/>
      <c r="AI31" s="58"/>
      <c r="AJ31" s="58"/>
      <c r="AK31" s="58"/>
      <c r="AL31" s="58"/>
      <c r="AM31" s="58"/>
      <c r="AN31" s="58"/>
      <c r="AO31" s="58"/>
      <c r="AP31" s="58"/>
      <c r="AQ31" s="58"/>
      <c r="AR31" s="59"/>
      <c r="AS31" s="57"/>
      <c r="AT31" s="58"/>
      <c r="AU31" s="58"/>
      <c r="AV31" s="58"/>
      <c r="AW31" s="58"/>
      <c r="AX31" s="58"/>
      <c r="AY31" s="58"/>
      <c r="AZ31" s="58"/>
      <c r="BA31" s="58"/>
      <c r="BB31" s="58"/>
      <c r="BC31" s="58"/>
      <c r="BD31" s="58"/>
      <c r="BE31" s="58"/>
      <c r="BF31" s="59"/>
      <c r="BG31" s="57"/>
      <c r="BH31" s="58"/>
      <c r="BI31" s="58"/>
      <c r="BJ31" s="58"/>
      <c r="BK31" s="58"/>
      <c r="BL31" s="58"/>
      <c r="BM31" s="58"/>
      <c r="BN31" s="58"/>
      <c r="BO31" s="58"/>
      <c r="BP31" s="58"/>
      <c r="BQ31" s="58"/>
      <c r="BR31" s="58"/>
      <c r="BS31" s="58"/>
      <c r="BT31" s="59"/>
    </row>
    <row r="32" spans="2:72" ht="13.5" customHeight="1" x14ac:dyDescent="0.15">
      <c r="B32" s="63"/>
      <c r="C32" s="60"/>
      <c r="D32" s="61"/>
      <c r="E32" s="61"/>
      <c r="F32" s="61"/>
      <c r="G32" s="61"/>
      <c r="H32" s="61"/>
      <c r="I32" s="61"/>
      <c r="J32" s="61"/>
      <c r="K32" s="61"/>
      <c r="L32" s="61"/>
      <c r="M32" s="61"/>
      <c r="N32" s="61"/>
      <c r="O32" s="61"/>
      <c r="P32" s="62"/>
      <c r="Q32" s="60"/>
      <c r="R32" s="61"/>
      <c r="S32" s="61"/>
      <c r="T32" s="61"/>
      <c r="U32" s="61"/>
      <c r="V32" s="61"/>
      <c r="W32" s="61"/>
      <c r="X32" s="61"/>
      <c r="Y32" s="61"/>
      <c r="Z32" s="61"/>
      <c r="AA32" s="61"/>
      <c r="AB32" s="61"/>
      <c r="AC32" s="61"/>
      <c r="AD32" s="62"/>
      <c r="AE32" s="60"/>
      <c r="AF32" s="61"/>
      <c r="AG32" s="61"/>
      <c r="AH32" s="61"/>
      <c r="AI32" s="61"/>
      <c r="AJ32" s="61"/>
      <c r="AK32" s="61"/>
      <c r="AL32" s="61"/>
      <c r="AM32" s="61"/>
      <c r="AN32" s="61"/>
      <c r="AO32" s="61"/>
      <c r="AP32" s="61"/>
      <c r="AQ32" s="61"/>
      <c r="AR32" s="62"/>
      <c r="AS32" s="60"/>
      <c r="AT32" s="61"/>
      <c r="AU32" s="61"/>
      <c r="AV32" s="61"/>
      <c r="AW32" s="61"/>
      <c r="AX32" s="61"/>
      <c r="AY32" s="61"/>
      <c r="AZ32" s="61"/>
      <c r="BA32" s="61"/>
      <c r="BB32" s="61"/>
      <c r="BC32" s="61"/>
      <c r="BD32" s="61"/>
      <c r="BE32" s="61"/>
      <c r="BF32" s="62"/>
      <c r="BG32" s="60"/>
      <c r="BH32" s="61"/>
      <c r="BI32" s="61"/>
      <c r="BJ32" s="61"/>
      <c r="BK32" s="61"/>
      <c r="BL32" s="61"/>
      <c r="BM32" s="61"/>
      <c r="BN32" s="61"/>
      <c r="BO32" s="61"/>
      <c r="BP32" s="61"/>
      <c r="BQ32" s="61"/>
      <c r="BR32" s="61"/>
      <c r="BS32" s="61"/>
      <c r="BT32" s="62"/>
    </row>
    <row r="33" spans="2:72" ht="13.5" customHeight="1" x14ac:dyDescent="0.15">
      <c r="B33" s="63"/>
      <c r="C33" s="114" t="s">
        <v>39</v>
      </c>
      <c r="D33" s="115"/>
      <c r="E33" s="115"/>
      <c r="F33" s="115"/>
      <c r="G33" s="115"/>
      <c r="H33" s="115"/>
      <c r="I33" s="115"/>
      <c r="J33" s="115"/>
      <c r="K33" s="115"/>
      <c r="L33" s="115"/>
      <c r="M33" s="115"/>
      <c r="N33" s="115"/>
      <c r="O33" s="115"/>
      <c r="P33" s="115"/>
      <c r="Q33" s="114" t="s">
        <v>39</v>
      </c>
      <c r="R33" s="115"/>
      <c r="S33" s="115"/>
      <c r="T33" s="115"/>
      <c r="U33" s="115"/>
      <c r="V33" s="115"/>
      <c r="W33" s="115"/>
      <c r="X33" s="115"/>
      <c r="Y33" s="115"/>
      <c r="Z33" s="115"/>
      <c r="AA33" s="115"/>
      <c r="AB33" s="115"/>
      <c r="AC33" s="115"/>
      <c r="AD33" s="115"/>
      <c r="AE33" s="114" t="s">
        <v>39</v>
      </c>
      <c r="AF33" s="115"/>
      <c r="AG33" s="115"/>
      <c r="AH33" s="115"/>
      <c r="AI33" s="115"/>
      <c r="AJ33" s="115"/>
      <c r="AK33" s="115"/>
      <c r="AL33" s="115"/>
      <c r="AM33" s="115"/>
      <c r="AN33" s="115"/>
      <c r="AO33" s="115"/>
      <c r="AP33" s="115"/>
      <c r="AQ33" s="115"/>
      <c r="AR33" s="115"/>
      <c r="AS33" s="114" t="s">
        <v>39</v>
      </c>
      <c r="AT33" s="115"/>
      <c r="AU33" s="115"/>
      <c r="AV33" s="115"/>
      <c r="AW33" s="115"/>
      <c r="AX33" s="115"/>
      <c r="AY33" s="115"/>
      <c r="AZ33" s="115"/>
      <c r="BA33" s="115"/>
      <c r="BB33" s="115"/>
      <c r="BC33" s="115"/>
      <c r="BD33" s="115"/>
      <c r="BE33" s="115"/>
      <c r="BF33" s="115"/>
      <c r="BG33" s="114" t="s">
        <v>39</v>
      </c>
      <c r="BH33" s="115"/>
      <c r="BI33" s="115"/>
      <c r="BJ33" s="115"/>
      <c r="BK33" s="115"/>
      <c r="BL33" s="115"/>
      <c r="BM33" s="115"/>
      <c r="BN33" s="115"/>
      <c r="BO33" s="115"/>
      <c r="BP33" s="115"/>
      <c r="BQ33" s="115"/>
      <c r="BR33" s="115"/>
      <c r="BS33" s="115"/>
      <c r="BT33" s="116"/>
    </row>
    <row r="34" spans="2:72" ht="13.5" customHeight="1" x14ac:dyDescent="0.15">
      <c r="B34" s="63"/>
      <c r="C34" s="54"/>
      <c r="D34" s="55"/>
      <c r="E34" s="55"/>
      <c r="F34" s="55"/>
      <c r="G34" s="55"/>
      <c r="H34" s="55"/>
      <c r="I34" s="55"/>
      <c r="J34" s="55"/>
      <c r="K34" s="55"/>
      <c r="L34" s="55"/>
      <c r="M34" s="55"/>
      <c r="N34" s="55"/>
      <c r="O34" s="55"/>
      <c r="P34" s="56"/>
      <c r="Q34" s="54"/>
      <c r="R34" s="55"/>
      <c r="S34" s="55"/>
      <c r="T34" s="55"/>
      <c r="U34" s="55"/>
      <c r="V34" s="55"/>
      <c r="W34" s="55"/>
      <c r="X34" s="55"/>
      <c r="Y34" s="55"/>
      <c r="Z34" s="55"/>
      <c r="AA34" s="55"/>
      <c r="AB34" s="55"/>
      <c r="AC34" s="55"/>
      <c r="AD34" s="56"/>
      <c r="AE34" s="54"/>
      <c r="AF34" s="55"/>
      <c r="AG34" s="55"/>
      <c r="AH34" s="55"/>
      <c r="AI34" s="55"/>
      <c r="AJ34" s="55"/>
      <c r="AK34" s="55"/>
      <c r="AL34" s="55"/>
      <c r="AM34" s="55"/>
      <c r="AN34" s="55"/>
      <c r="AO34" s="55"/>
      <c r="AP34" s="55"/>
      <c r="AQ34" s="55"/>
      <c r="AR34" s="56"/>
      <c r="AS34" s="54"/>
      <c r="AT34" s="55"/>
      <c r="AU34" s="55"/>
      <c r="AV34" s="55"/>
      <c r="AW34" s="55"/>
      <c r="AX34" s="55"/>
      <c r="AY34" s="55"/>
      <c r="AZ34" s="55"/>
      <c r="BA34" s="55"/>
      <c r="BB34" s="55"/>
      <c r="BC34" s="55"/>
      <c r="BD34" s="55"/>
      <c r="BE34" s="55"/>
      <c r="BF34" s="56"/>
      <c r="BG34" s="54"/>
      <c r="BH34" s="55"/>
      <c r="BI34" s="55"/>
      <c r="BJ34" s="55"/>
      <c r="BK34" s="55"/>
      <c r="BL34" s="55"/>
      <c r="BM34" s="55"/>
      <c r="BN34" s="55"/>
      <c r="BO34" s="55"/>
      <c r="BP34" s="55"/>
      <c r="BQ34" s="55"/>
      <c r="BR34" s="55"/>
      <c r="BS34" s="55"/>
      <c r="BT34" s="56"/>
    </row>
    <row r="35" spans="2:72" ht="13.5" customHeight="1" x14ac:dyDescent="0.15">
      <c r="B35" s="63"/>
      <c r="C35" s="57"/>
      <c r="D35" s="58"/>
      <c r="E35" s="58"/>
      <c r="F35" s="58"/>
      <c r="G35" s="58"/>
      <c r="H35" s="58"/>
      <c r="I35" s="58"/>
      <c r="J35" s="58"/>
      <c r="K35" s="58"/>
      <c r="L35" s="58"/>
      <c r="M35" s="58"/>
      <c r="N35" s="58"/>
      <c r="O35" s="58"/>
      <c r="P35" s="59"/>
      <c r="Q35" s="57"/>
      <c r="R35" s="58"/>
      <c r="S35" s="58"/>
      <c r="T35" s="58"/>
      <c r="U35" s="58"/>
      <c r="V35" s="58"/>
      <c r="W35" s="58"/>
      <c r="X35" s="58"/>
      <c r="Y35" s="58"/>
      <c r="Z35" s="58"/>
      <c r="AA35" s="58"/>
      <c r="AB35" s="58"/>
      <c r="AC35" s="58"/>
      <c r="AD35" s="59"/>
      <c r="AE35" s="57"/>
      <c r="AF35" s="58"/>
      <c r="AG35" s="58"/>
      <c r="AH35" s="58"/>
      <c r="AI35" s="58"/>
      <c r="AJ35" s="58"/>
      <c r="AK35" s="58"/>
      <c r="AL35" s="58"/>
      <c r="AM35" s="58"/>
      <c r="AN35" s="58"/>
      <c r="AO35" s="58"/>
      <c r="AP35" s="58"/>
      <c r="AQ35" s="58"/>
      <c r="AR35" s="59"/>
      <c r="AS35" s="57"/>
      <c r="AT35" s="58"/>
      <c r="AU35" s="58"/>
      <c r="AV35" s="58"/>
      <c r="AW35" s="58"/>
      <c r="AX35" s="58"/>
      <c r="AY35" s="58"/>
      <c r="AZ35" s="58"/>
      <c r="BA35" s="58"/>
      <c r="BB35" s="58"/>
      <c r="BC35" s="58"/>
      <c r="BD35" s="58"/>
      <c r="BE35" s="58"/>
      <c r="BF35" s="59"/>
      <c r="BG35" s="57"/>
      <c r="BH35" s="58"/>
      <c r="BI35" s="58"/>
      <c r="BJ35" s="58"/>
      <c r="BK35" s="58"/>
      <c r="BL35" s="58"/>
      <c r="BM35" s="58"/>
      <c r="BN35" s="58"/>
      <c r="BO35" s="58"/>
      <c r="BP35" s="58"/>
      <c r="BQ35" s="58"/>
      <c r="BR35" s="58"/>
      <c r="BS35" s="58"/>
      <c r="BT35" s="59"/>
    </row>
    <row r="36" spans="2:72" ht="13.5" customHeight="1" x14ac:dyDescent="0.15">
      <c r="B36" s="63"/>
      <c r="C36" s="57"/>
      <c r="D36" s="58"/>
      <c r="E36" s="58"/>
      <c r="F36" s="58"/>
      <c r="G36" s="58"/>
      <c r="H36" s="58"/>
      <c r="I36" s="58"/>
      <c r="J36" s="58"/>
      <c r="K36" s="58"/>
      <c r="L36" s="58"/>
      <c r="M36" s="58"/>
      <c r="N36" s="58"/>
      <c r="O36" s="58"/>
      <c r="P36" s="59"/>
      <c r="Q36" s="57"/>
      <c r="R36" s="58"/>
      <c r="S36" s="58"/>
      <c r="T36" s="58"/>
      <c r="U36" s="58"/>
      <c r="V36" s="58"/>
      <c r="W36" s="58"/>
      <c r="X36" s="58"/>
      <c r="Y36" s="58"/>
      <c r="Z36" s="58"/>
      <c r="AA36" s="58"/>
      <c r="AB36" s="58"/>
      <c r="AC36" s="58"/>
      <c r="AD36" s="59"/>
      <c r="AE36" s="57"/>
      <c r="AF36" s="58"/>
      <c r="AG36" s="58"/>
      <c r="AH36" s="58"/>
      <c r="AI36" s="58"/>
      <c r="AJ36" s="58"/>
      <c r="AK36" s="58"/>
      <c r="AL36" s="58"/>
      <c r="AM36" s="58"/>
      <c r="AN36" s="58"/>
      <c r="AO36" s="58"/>
      <c r="AP36" s="58"/>
      <c r="AQ36" s="58"/>
      <c r="AR36" s="59"/>
      <c r="AS36" s="57"/>
      <c r="AT36" s="58"/>
      <c r="AU36" s="58"/>
      <c r="AV36" s="58"/>
      <c r="AW36" s="58"/>
      <c r="AX36" s="58"/>
      <c r="AY36" s="58"/>
      <c r="AZ36" s="58"/>
      <c r="BA36" s="58"/>
      <c r="BB36" s="58"/>
      <c r="BC36" s="58"/>
      <c r="BD36" s="58"/>
      <c r="BE36" s="58"/>
      <c r="BF36" s="59"/>
      <c r="BG36" s="57"/>
      <c r="BH36" s="58"/>
      <c r="BI36" s="58"/>
      <c r="BJ36" s="58"/>
      <c r="BK36" s="58"/>
      <c r="BL36" s="58"/>
      <c r="BM36" s="58"/>
      <c r="BN36" s="58"/>
      <c r="BO36" s="58"/>
      <c r="BP36" s="58"/>
      <c r="BQ36" s="58"/>
      <c r="BR36" s="58"/>
      <c r="BS36" s="58"/>
      <c r="BT36" s="59"/>
    </row>
    <row r="37" spans="2:72" ht="13.5" customHeight="1" x14ac:dyDescent="0.15">
      <c r="B37" s="63"/>
      <c r="C37" s="60"/>
      <c r="D37" s="61"/>
      <c r="E37" s="61"/>
      <c r="F37" s="61"/>
      <c r="G37" s="61"/>
      <c r="H37" s="61"/>
      <c r="I37" s="61"/>
      <c r="J37" s="61"/>
      <c r="K37" s="61"/>
      <c r="L37" s="61"/>
      <c r="M37" s="61"/>
      <c r="N37" s="61"/>
      <c r="O37" s="61"/>
      <c r="P37" s="62"/>
      <c r="Q37" s="60"/>
      <c r="R37" s="61"/>
      <c r="S37" s="61"/>
      <c r="T37" s="61"/>
      <c r="U37" s="61"/>
      <c r="V37" s="61"/>
      <c r="W37" s="61"/>
      <c r="X37" s="61"/>
      <c r="Y37" s="61"/>
      <c r="Z37" s="61"/>
      <c r="AA37" s="61"/>
      <c r="AB37" s="61"/>
      <c r="AC37" s="61"/>
      <c r="AD37" s="62"/>
      <c r="AE37" s="60"/>
      <c r="AF37" s="61"/>
      <c r="AG37" s="61"/>
      <c r="AH37" s="61"/>
      <c r="AI37" s="61"/>
      <c r="AJ37" s="61"/>
      <c r="AK37" s="61"/>
      <c r="AL37" s="61"/>
      <c r="AM37" s="61"/>
      <c r="AN37" s="61"/>
      <c r="AO37" s="61"/>
      <c r="AP37" s="61"/>
      <c r="AQ37" s="61"/>
      <c r="AR37" s="62"/>
      <c r="AS37" s="60"/>
      <c r="AT37" s="61"/>
      <c r="AU37" s="61"/>
      <c r="AV37" s="61"/>
      <c r="AW37" s="61"/>
      <c r="AX37" s="61"/>
      <c r="AY37" s="61"/>
      <c r="AZ37" s="61"/>
      <c r="BA37" s="61"/>
      <c r="BB37" s="61"/>
      <c r="BC37" s="61"/>
      <c r="BD37" s="61"/>
      <c r="BE37" s="61"/>
      <c r="BF37" s="62"/>
      <c r="BG37" s="60"/>
      <c r="BH37" s="61"/>
      <c r="BI37" s="61"/>
      <c r="BJ37" s="61"/>
      <c r="BK37" s="61"/>
      <c r="BL37" s="61"/>
      <c r="BM37" s="61"/>
      <c r="BN37" s="61"/>
      <c r="BO37" s="61"/>
      <c r="BP37" s="61"/>
      <c r="BQ37" s="61"/>
      <c r="BR37" s="61"/>
      <c r="BS37" s="61"/>
      <c r="BT37" s="62"/>
    </row>
    <row r="38" spans="2:72" ht="13.5" customHeight="1" x14ac:dyDescent="0.15">
      <c r="B38" s="63" t="s">
        <v>48</v>
      </c>
      <c r="C38" s="117" t="s">
        <v>104</v>
      </c>
      <c r="D38" s="118"/>
      <c r="E38" s="118"/>
      <c r="F38" s="118"/>
      <c r="G38" s="118"/>
      <c r="H38" s="118"/>
      <c r="I38" s="109" t="s">
        <v>64</v>
      </c>
      <c r="J38" s="109"/>
      <c r="K38" s="109"/>
      <c r="L38" s="109"/>
      <c r="M38" s="109"/>
      <c r="N38" s="109"/>
      <c r="O38" s="109"/>
      <c r="P38" s="110"/>
      <c r="Q38" s="117" t="s">
        <v>104</v>
      </c>
      <c r="R38" s="118"/>
      <c r="S38" s="118"/>
      <c r="T38" s="118"/>
      <c r="U38" s="118"/>
      <c r="V38" s="118"/>
      <c r="W38" s="109" t="s">
        <v>64</v>
      </c>
      <c r="X38" s="109"/>
      <c r="Y38" s="109"/>
      <c r="Z38" s="109"/>
      <c r="AA38" s="109"/>
      <c r="AB38" s="109"/>
      <c r="AC38" s="109"/>
      <c r="AD38" s="110"/>
      <c r="AE38" s="117" t="s">
        <v>104</v>
      </c>
      <c r="AF38" s="118"/>
      <c r="AG38" s="118"/>
      <c r="AH38" s="118"/>
      <c r="AI38" s="118"/>
      <c r="AJ38" s="118"/>
      <c r="AK38" s="109" t="s">
        <v>64</v>
      </c>
      <c r="AL38" s="109"/>
      <c r="AM38" s="109"/>
      <c r="AN38" s="109"/>
      <c r="AO38" s="109"/>
      <c r="AP38" s="109"/>
      <c r="AQ38" s="109"/>
      <c r="AR38" s="110"/>
      <c r="AS38" s="117" t="s">
        <v>104</v>
      </c>
      <c r="AT38" s="118"/>
      <c r="AU38" s="118"/>
      <c r="AV38" s="118"/>
      <c r="AW38" s="118"/>
      <c r="AX38" s="118"/>
      <c r="AY38" s="109" t="s">
        <v>64</v>
      </c>
      <c r="AZ38" s="109"/>
      <c r="BA38" s="109"/>
      <c r="BB38" s="109"/>
      <c r="BC38" s="109"/>
      <c r="BD38" s="109"/>
      <c r="BE38" s="109"/>
      <c r="BF38" s="110"/>
      <c r="BG38" s="117" t="s">
        <v>104</v>
      </c>
      <c r="BH38" s="118"/>
      <c r="BI38" s="118"/>
      <c r="BJ38" s="118"/>
      <c r="BK38" s="118"/>
      <c r="BL38" s="118"/>
      <c r="BM38" s="109" t="s">
        <v>64</v>
      </c>
      <c r="BN38" s="109"/>
      <c r="BO38" s="109"/>
      <c r="BP38" s="109"/>
      <c r="BQ38" s="109"/>
      <c r="BR38" s="109"/>
      <c r="BS38" s="109"/>
      <c r="BT38" s="110"/>
    </row>
    <row r="39" spans="2:72" ht="13.5" customHeight="1" x14ac:dyDescent="0.15">
      <c r="B39" s="63"/>
      <c r="C39" s="111" t="s">
        <v>91</v>
      </c>
      <c r="D39" s="112"/>
      <c r="E39" s="112"/>
      <c r="F39" s="112"/>
      <c r="G39" s="112"/>
      <c r="H39" s="112"/>
      <c r="I39" s="112"/>
      <c r="J39" s="112"/>
      <c r="K39" s="112"/>
      <c r="L39" s="112"/>
      <c r="M39" s="112"/>
      <c r="N39" s="112"/>
      <c r="O39" s="112"/>
      <c r="P39" s="112"/>
      <c r="Q39" s="111" t="s">
        <v>91</v>
      </c>
      <c r="R39" s="112"/>
      <c r="S39" s="112"/>
      <c r="T39" s="112"/>
      <c r="U39" s="112"/>
      <c r="V39" s="112"/>
      <c r="W39" s="112"/>
      <c r="X39" s="112"/>
      <c r="Y39" s="112"/>
      <c r="Z39" s="112"/>
      <c r="AA39" s="112"/>
      <c r="AB39" s="112"/>
      <c r="AC39" s="112"/>
      <c r="AD39" s="112"/>
      <c r="AE39" s="111" t="s">
        <v>91</v>
      </c>
      <c r="AF39" s="112"/>
      <c r="AG39" s="112"/>
      <c r="AH39" s="112"/>
      <c r="AI39" s="112"/>
      <c r="AJ39" s="112"/>
      <c r="AK39" s="112"/>
      <c r="AL39" s="112"/>
      <c r="AM39" s="112"/>
      <c r="AN39" s="112"/>
      <c r="AO39" s="112"/>
      <c r="AP39" s="112"/>
      <c r="AQ39" s="112"/>
      <c r="AR39" s="112"/>
      <c r="AS39" s="111" t="s">
        <v>91</v>
      </c>
      <c r="AT39" s="112"/>
      <c r="AU39" s="112"/>
      <c r="AV39" s="112"/>
      <c r="AW39" s="112"/>
      <c r="AX39" s="112"/>
      <c r="AY39" s="112"/>
      <c r="AZ39" s="112"/>
      <c r="BA39" s="112"/>
      <c r="BB39" s="112"/>
      <c r="BC39" s="112"/>
      <c r="BD39" s="112"/>
      <c r="BE39" s="112"/>
      <c r="BF39" s="112"/>
      <c r="BG39" s="111" t="s">
        <v>91</v>
      </c>
      <c r="BH39" s="112"/>
      <c r="BI39" s="112"/>
      <c r="BJ39" s="112"/>
      <c r="BK39" s="112"/>
      <c r="BL39" s="112"/>
      <c r="BM39" s="112"/>
      <c r="BN39" s="112"/>
      <c r="BO39" s="112"/>
      <c r="BP39" s="112"/>
      <c r="BQ39" s="112"/>
      <c r="BR39" s="112"/>
      <c r="BS39" s="112"/>
      <c r="BT39" s="113"/>
    </row>
    <row r="40" spans="2:72" ht="13.5" customHeight="1" x14ac:dyDescent="0.15">
      <c r="B40" s="63"/>
      <c r="C40" s="57"/>
      <c r="D40" s="58"/>
      <c r="E40" s="58"/>
      <c r="F40" s="58"/>
      <c r="G40" s="58"/>
      <c r="H40" s="58"/>
      <c r="I40" s="58"/>
      <c r="J40" s="58"/>
      <c r="K40" s="58"/>
      <c r="L40" s="58"/>
      <c r="M40" s="58"/>
      <c r="N40" s="58"/>
      <c r="O40" s="58"/>
      <c r="P40" s="59"/>
      <c r="Q40" s="57"/>
      <c r="R40" s="58"/>
      <c r="S40" s="58"/>
      <c r="T40" s="58"/>
      <c r="U40" s="58"/>
      <c r="V40" s="58"/>
      <c r="W40" s="58"/>
      <c r="X40" s="58"/>
      <c r="Y40" s="58"/>
      <c r="Z40" s="58"/>
      <c r="AA40" s="58"/>
      <c r="AB40" s="58"/>
      <c r="AC40" s="58"/>
      <c r="AD40" s="59"/>
      <c r="AE40" s="57"/>
      <c r="AF40" s="58"/>
      <c r="AG40" s="58"/>
      <c r="AH40" s="58"/>
      <c r="AI40" s="58"/>
      <c r="AJ40" s="58"/>
      <c r="AK40" s="58"/>
      <c r="AL40" s="58"/>
      <c r="AM40" s="58"/>
      <c r="AN40" s="58"/>
      <c r="AO40" s="58"/>
      <c r="AP40" s="58"/>
      <c r="AQ40" s="58"/>
      <c r="AR40" s="59"/>
      <c r="AS40" s="57"/>
      <c r="AT40" s="58"/>
      <c r="AU40" s="58"/>
      <c r="AV40" s="58"/>
      <c r="AW40" s="58"/>
      <c r="AX40" s="58"/>
      <c r="AY40" s="58"/>
      <c r="AZ40" s="58"/>
      <c r="BA40" s="58"/>
      <c r="BB40" s="58"/>
      <c r="BC40" s="58"/>
      <c r="BD40" s="58"/>
      <c r="BE40" s="58"/>
      <c r="BF40" s="59"/>
      <c r="BG40" s="57"/>
      <c r="BH40" s="58"/>
      <c r="BI40" s="58"/>
      <c r="BJ40" s="58"/>
      <c r="BK40" s="58"/>
      <c r="BL40" s="58"/>
      <c r="BM40" s="58"/>
      <c r="BN40" s="58"/>
      <c r="BO40" s="58"/>
      <c r="BP40" s="58"/>
      <c r="BQ40" s="58"/>
      <c r="BR40" s="58"/>
      <c r="BS40" s="58"/>
      <c r="BT40" s="59"/>
    </row>
    <row r="41" spans="2:72" ht="13.5" customHeight="1" x14ac:dyDescent="0.15">
      <c r="B41" s="63"/>
      <c r="C41" s="57"/>
      <c r="D41" s="58"/>
      <c r="E41" s="58"/>
      <c r="F41" s="58"/>
      <c r="G41" s="58"/>
      <c r="H41" s="58"/>
      <c r="I41" s="58"/>
      <c r="J41" s="58"/>
      <c r="K41" s="58"/>
      <c r="L41" s="58"/>
      <c r="M41" s="58"/>
      <c r="N41" s="58"/>
      <c r="O41" s="58"/>
      <c r="P41" s="59"/>
      <c r="Q41" s="57"/>
      <c r="R41" s="58"/>
      <c r="S41" s="58"/>
      <c r="T41" s="58"/>
      <c r="U41" s="58"/>
      <c r="V41" s="58"/>
      <c r="W41" s="58"/>
      <c r="X41" s="58"/>
      <c r="Y41" s="58"/>
      <c r="Z41" s="58"/>
      <c r="AA41" s="58"/>
      <c r="AB41" s="58"/>
      <c r="AC41" s="58"/>
      <c r="AD41" s="59"/>
      <c r="AE41" s="57"/>
      <c r="AF41" s="58"/>
      <c r="AG41" s="58"/>
      <c r="AH41" s="58"/>
      <c r="AI41" s="58"/>
      <c r="AJ41" s="58"/>
      <c r="AK41" s="58"/>
      <c r="AL41" s="58"/>
      <c r="AM41" s="58"/>
      <c r="AN41" s="58"/>
      <c r="AO41" s="58"/>
      <c r="AP41" s="58"/>
      <c r="AQ41" s="58"/>
      <c r="AR41" s="59"/>
      <c r="AS41" s="57"/>
      <c r="AT41" s="58"/>
      <c r="AU41" s="58"/>
      <c r="AV41" s="58"/>
      <c r="AW41" s="58"/>
      <c r="AX41" s="58"/>
      <c r="AY41" s="58"/>
      <c r="AZ41" s="58"/>
      <c r="BA41" s="58"/>
      <c r="BB41" s="58"/>
      <c r="BC41" s="58"/>
      <c r="BD41" s="58"/>
      <c r="BE41" s="58"/>
      <c r="BF41" s="59"/>
      <c r="BG41" s="57"/>
      <c r="BH41" s="58"/>
      <c r="BI41" s="58"/>
      <c r="BJ41" s="58"/>
      <c r="BK41" s="58"/>
      <c r="BL41" s="58"/>
      <c r="BM41" s="58"/>
      <c r="BN41" s="58"/>
      <c r="BO41" s="58"/>
      <c r="BP41" s="58"/>
      <c r="BQ41" s="58"/>
      <c r="BR41" s="58"/>
      <c r="BS41" s="58"/>
      <c r="BT41" s="59"/>
    </row>
    <row r="42" spans="2:72" ht="13.5" customHeight="1" x14ac:dyDescent="0.15">
      <c r="B42" s="63"/>
      <c r="C42" s="57"/>
      <c r="D42" s="58"/>
      <c r="E42" s="58"/>
      <c r="F42" s="58"/>
      <c r="G42" s="58"/>
      <c r="H42" s="58"/>
      <c r="I42" s="58"/>
      <c r="J42" s="58"/>
      <c r="K42" s="58"/>
      <c r="L42" s="58"/>
      <c r="M42" s="58"/>
      <c r="N42" s="58"/>
      <c r="O42" s="58"/>
      <c r="P42" s="59"/>
      <c r="Q42" s="57"/>
      <c r="R42" s="58"/>
      <c r="S42" s="58"/>
      <c r="T42" s="58"/>
      <c r="U42" s="58"/>
      <c r="V42" s="58"/>
      <c r="W42" s="58"/>
      <c r="X42" s="58"/>
      <c r="Y42" s="58"/>
      <c r="Z42" s="58"/>
      <c r="AA42" s="58"/>
      <c r="AB42" s="58"/>
      <c r="AC42" s="58"/>
      <c r="AD42" s="59"/>
      <c r="AE42" s="57"/>
      <c r="AF42" s="58"/>
      <c r="AG42" s="58"/>
      <c r="AH42" s="58"/>
      <c r="AI42" s="58"/>
      <c r="AJ42" s="58"/>
      <c r="AK42" s="58"/>
      <c r="AL42" s="58"/>
      <c r="AM42" s="58"/>
      <c r="AN42" s="58"/>
      <c r="AO42" s="58"/>
      <c r="AP42" s="58"/>
      <c r="AQ42" s="58"/>
      <c r="AR42" s="59"/>
      <c r="AS42" s="57"/>
      <c r="AT42" s="58"/>
      <c r="AU42" s="58"/>
      <c r="AV42" s="58"/>
      <c r="AW42" s="58"/>
      <c r="AX42" s="58"/>
      <c r="AY42" s="58"/>
      <c r="AZ42" s="58"/>
      <c r="BA42" s="58"/>
      <c r="BB42" s="58"/>
      <c r="BC42" s="58"/>
      <c r="BD42" s="58"/>
      <c r="BE42" s="58"/>
      <c r="BF42" s="59"/>
      <c r="BG42" s="57"/>
      <c r="BH42" s="58"/>
      <c r="BI42" s="58"/>
      <c r="BJ42" s="58"/>
      <c r="BK42" s="58"/>
      <c r="BL42" s="58"/>
      <c r="BM42" s="58"/>
      <c r="BN42" s="58"/>
      <c r="BO42" s="58"/>
      <c r="BP42" s="58"/>
      <c r="BQ42" s="58"/>
      <c r="BR42" s="58"/>
      <c r="BS42" s="58"/>
      <c r="BT42" s="59"/>
    </row>
    <row r="43" spans="2:72" ht="13.5" customHeight="1" x14ac:dyDescent="0.15">
      <c r="B43" s="63"/>
      <c r="C43" s="60"/>
      <c r="D43" s="61"/>
      <c r="E43" s="61"/>
      <c r="F43" s="61"/>
      <c r="G43" s="61"/>
      <c r="H43" s="61"/>
      <c r="I43" s="61"/>
      <c r="J43" s="61"/>
      <c r="K43" s="61"/>
      <c r="L43" s="61"/>
      <c r="M43" s="61"/>
      <c r="N43" s="61"/>
      <c r="O43" s="61"/>
      <c r="P43" s="62"/>
      <c r="Q43" s="60"/>
      <c r="R43" s="61"/>
      <c r="S43" s="61"/>
      <c r="T43" s="61"/>
      <c r="U43" s="61"/>
      <c r="V43" s="61"/>
      <c r="W43" s="61"/>
      <c r="X43" s="61"/>
      <c r="Y43" s="61"/>
      <c r="Z43" s="61"/>
      <c r="AA43" s="61"/>
      <c r="AB43" s="61"/>
      <c r="AC43" s="61"/>
      <c r="AD43" s="62"/>
      <c r="AE43" s="60"/>
      <c r="AF43" s="61"/>
      <c r="AG43" s="61"/>
      <c r="AH43" s="61"/>
      <c r="AI43" s="61"/>
      <c r="AJ43" s="61"/>
      <c r="AK43" s="61"/>
      <c r="AL43" s="61"/>
      <c r="AM43" s="61"/>
      <c r="AN43" s="61"/>
      <c r="AO43" s="61"/>
      <c r="AP43" s="61"/>
      <c r="AQ43" s="61"/>
      <c r="AR43" s="62"/>
      <c r="AS43" s="60"/>
      <c r="AT43" s="61"/>
      <c r="AU43" s="61"/>
      <c r="AV43" s="61"/>
      <c r="AW43" s="61"/>
      <c r="AX43" s="61"/>
      <c r="AY43" s="61"/>
      <c r="AZ43" s="61"/>
      <c r="BA43" s="61"/>
      <c r="BB43" s="61"/>
      <c r="BC43" s="61"/>
      <c r="BD43" s="61"/>
      <c r="BE43" s="61"/>
      <c r="BF43" s="62"/>
      <c r="BG43" s="60"/>
      <c r="BH43" s="61"/>
      <c r="BI43" s="61"/>
      <c r="BJ43" s="61"/>
      <c r="BK43" s="61"/>
      <c r="BL43" s="61"/>
      <c r="BM43" s="61"/>
      <c r="BN43" s="61"/>
      <c r="BO43" s="61"/>
      <c r="BP43" s="61"/>
      <c r="BQ43" s="61"/>
      <c r="BR43" s="61"/>
      <c r="BS43" s="61"/>
      <c r="BT43" s="62"/>
    </row>
    <row r="44" spans="2:72" ht="13.5" customHeight="1" x14ac:dyDescent="0.15">
      <c r="B44" s="63"/>
      <c r="C44" s="114" t="s">
        <v>39</v>
      </c>
      <c r="D44" s="115"/>
      <c r="E44" s="115"/>
      <c r="F44" s="115"/>
      <c r="G44" s="115"/>
      <c r="H44" s="115"/>
      <c r="I44" s="115"/>
      <c r="J44" s="115"/>
      <c r="K44" s="115"/>
      <c r="L44" s="115"/>
      <c r="M44" s="115"/>
      <c r="N44" s="115"/>
      <c r="O44" s="115"/>
      <c r="P44" s="115"/>
      <c r="Q44" s="114" t="s">
        <v>39</v>
      </c>
      <c r="R44" s="115"/>
      <c r="S44" s="115"/>
      <c r="T44" s="115"/>
      <c r="U44" s="115"/>
      <c r="V44" s="115"/>
      <c r="W44" s="115"/>
      <c r="X44" s="115"/>
      <c r="Y44" s="115"/>
      <c r="Z44" s="115"/>
      <c r="AA44" s="115"/>
      <c r="AB44" s="115"/>
      <c r="AC44" s="115"/>
      <c r="AD44" s="115"/>
      <c r="AE44" s="114" t="s">
        <v>39</v>
      </c>
      <c r="AF44" s="115"/>
      <c r="AG44" s="115"/>
      <c r="AH44" s="115"/>
      <c r="AI44" s="115"/>
      <c r="AJ44" s="115"/>
      <c r="AK44" s="115"/>
      <c r="AL44" s="115"/>
      <c r="AM44" s="115"/>
      <c r="AN44" s="115"/>
      <c r="AO44" s="115"/>
      <c r="AP44" s="115"/>
      <c r="AQ44" s="115"/>
      <c r="AR44" s="115"/>
      <c r="AS44" s="114" t="s">
        <v>39</v>
      </c>
      <c r="AT44" s="115"/>
      <c r="AU44" s="115"/>
      <c r="AV44" s="115"/>
      <c r="AW44" s="115"/>
      <c r="AX44" s="115"/>
      <c r="AY44" s="115"/>
      <c r="AZ44" s="115"/>
      <c r="BA44" s="115"/>
      <c r="BB44" s="115"/>
      <c r="BC44" s="115"/>
      <c r="BD44" s="115"/>
      <c r="BE44" s="115"/>
      <c r="BF44" s="115"/>
      <c r="BG44" s="114" t="s">
        <v>39</v>
      </c>
      <c r="BH44" s="115"/>
      <c r="BI44" s="115"/>
      <c r="BJ44" s="115"/>
      <c r="BK44" s="115"/>
      <c r="BL44" s="115"/>
      <c r="BM44" s="115"/>
      <c r="BN44" s="115"/>
      <c r="BO44" s="115"/>
      <c r="BP44" s="115"/>
      <c r="BQ44" s="115"/>
      <c r="BR44" s="115"/>
      <c r="BS44" s="115"/>
      <c r="BT44" s="116"/>
    </row>
    <row r="45" spans="2:72" ht="13.5" customHeight="1" x14ac:dyDescent="0.15">
      <c r="B45" s="63"/>
      <c r="C45" s="54"/>
      <c r="D45" s="55"/>
      <c r="E45" s="55"/>
      <c r="F45" s="55"/>
      <c r="G45" s="55"/>
      <c r="H45" s="55"/>
      <c r="I45" s="55"/>
      <c r="J45" s="55"/>
      <c r="K45" s="55"/>
      <c r="L45" s="55"/>
      <c r="M45" s="55"/>
      <c r="N45" s="55"/>
      <c r="O45" s="55"/>
      <c r="P45" s="56"/>
      <c r="Q45" s="54"/>
      <c r="R45" s="55"/>
      <c r="S45" s="55"/>
      <c r="T45" s="55"/>
      <c r="U45" s="55"/>
      <c r="V45" s="55"/>
      <c r="W45" s="55"/>
      <c r="X45" s="55"/>
      <c r="Y45" s="55"/>
      <c r="Z45" s="55"/>
      <c r="AA45" s="55"/>
      <c r="AB45" s="55"/>
      <c r="AC45" s="55"/>
      <c r="AD45" s="56"/>
      <c r="AE45" s="54"/>
      <c r="AF45" s="55"/>
      <c r="AG45" s="55"/>
      <c r="AH45" s="55"/>
      <c r="AI45" s="55"/>
      <c r="AJ45" s="55"/>
      <c r="AK45" s="55"/>
      <c r="AL45" s="55"/>
      <c r="AM45" s="55"/>
      <c r="AN45" s="55"/>
      <c r="AO45" s="55"/>
      <c r="AP45" s="55"/>
      <c r="AQ45" s="55"/>
      <c r="AR45" s="56"/>
      <c r="AS45" s="54"/>
      <c r="AT45" s="55"/>
      <c r="AU45" s="55"/>
      <c r="AV45" s="55"/>
      <c r="AW45" s="55"/>
      <c r="AX45" s="55"/>
      <c r="AY45" s="55"/>
      <c r="AZ45" s="55"/>
      <c r="BA45" s="55"/>
      <c r="BB45" s="55"/>
      <c r="BC45" s="55"/>
      <c r="BD45" s="55"/>
      <c r="BE45" s="55"/>
      <c r="BF45" s="56"/>
      <c r="BG45" s="54"/>
      <c r="BH45" s="55"/>
      <c r="BI45" s="55"/>
      <c r="BJ45" s="55"/>
      <c r="BK45" s="55"/>
      <c r="BL45" s="55"/>
      <c r="BM45" s="55"/>
      <c r="BN45" s="55"/>
      <c r="BO45" s="55"/>
      <c r="BP45" s="55"/>
      <c r="BQ45" s="55"/>
      <c r="BR45" s="55"/>
      <c r="BS45" s="55"/>
      <c r="BT45" s="56"/>
    </row>
    <row r="46" spans="2:72" ht="13.5" customHeight="1" x14ac:dyDescent="0.15">
      <c r="B46" s="63"/>
      <c r="C46" s="57"/>
      <c r="D46" s="58"/>
      <c r="E46" s="58"/>
      <c r="F46" s="58"/>
      <c r="G46" s="58"/>
      <c r="H46" s="58"/>
      <c r="I46" s="58"/>
      <c r="J46" s="58"/>
      <c r="K46" s="58"/>
      <c r="L46" s="58"/>
      <c r="M46" s="58"/>
      <c r="N46" s="58"/>
      <c r="O46" s="58"/>
      <c r="P46" s="59"/>
      <c r="Q46" s="57"/>
      <c r="R46" s="58"/>
      <c r="S46" s="58"/>
      <c r="T46" s="58"/>
      <c r="U46" s="58"/>
      <c r="V46" s="58"/>
      <c r="W46" s="58"/>
      <c r="X46" s="58"/>
      <c r="Y46" s="58"/>
      <c r="Z46" s="58"/>
      <c r="AA46" s="58"/>
      <c r="AB46" s="58"/>
      <c r="AC46" s="58"/>
      <c r="AD46" s="59"/>
      <c r="AE46" s="57"/>
      <c r="AF46" s="58"/>
      <c r="AG46" s="58"/>
      <c r="AH46" s="58"/>
      <c r="AI46" s="58"/>
      <c r="AJ46" s="58"/>
      <c r="AK46" s="58"/>
      <c r="AL46" s="58"/>
      <c r="AM46" s="58"/>
      <c r="AN46" s="58"/>
      <c r="AO46" s="58"/>
      <c r="AP46" s="58"/>
      <c r="AQ46" s="58"/>
      <c r="AR46" s="59"/>
      <c r="AS46" s="57"/>
      <c r="AT46" s="58"/>
      <c r="AU46" s="58"/>
      <c r="AV46" s="58"/>
      <c r="AW46" s="58"/>
      <c r="AX46" s="58"/>
      <c r="AY46" s="58"/>
      <c r="AZ46" s="58"/>
      <c r="BA46" s="58"/>
      <c r="BB46" s="58"/>
      <c r="BC46" s="58"/>
      <c r="BD46" s="58"/>
      <c r="BE46" s="58"/>
      <c r="BF46" s="59"/>
      <c r="BG46" s="57"/>
      <c r="BH46" s="58"/>
      <c r="BI46" s="58"/>
      <c r="BJ46" s="58"/>
      <c r="BK46" s="58"/>
      <c r="BL46" s="58"/>
      <c r="BM46" s="58"/>
      <c r="BN46" s="58"/>
      <c r="BO46" s="58"/>
      <c r="BP46" s="58"/>
      <c r="BQ46" s="58"/>
      <c r="BR46" s="58"/>
      <c r="BS46" s="58"/>
      <c r="BT46" s="59"/>
    </row>
    <row r="47" spans="2:72" ht="13.5" customHeight="1" x14ac:dyDescent="0.15">
      <c r="B47" s="63"/>
      <c r="C47" s="57"/>
      <c r="D47" s="58"/>
      <c r="E47" s="58"/>
      <c r="F47" s="58"/>
      <c r="G47" s="58"/>
      <c r="H47" s="58"/>
      <c r="I47" s="58"/>
      <c r="J47" s="58"/>
      <c r="K47" s="58"/>
      <c r="L47" s="58"/>
      <c r="M47" s="58"/>
      <c r="N47" s="58"/>
      <c r="O47" s="58"/>
      <c r="P47" s="59"/>
      <c r="Q47" s="57"/>
      <c r="R47" s="58"/>
      <c r="S47" s="58"/>
      <c r="T47" s="58"/>
      <c r="U47" s="58"/>
      <c r="V47" s="58"/>
      <c r="W47" s="58"/>
      <c r="X47" s="58"/>
      <c r="Y47" s="58"/>
      <c r="Z47" s="58"/>
      <c r="AA47" s="58"/>
      <c r="AB47" s="58"/>
      <c r="AC47" s="58"/>
      <c r="AD47" s="59"/>
      <c r="AE47" s="57"/>
      <c r="AF47" s="58"/>
      <c r="AG47" s="58"/>
      <c r="AH47" s="58"/>
      <c r="AI47" s="58"/>
      <c r="AJ47" s="58"/>
      <c r="AK47" s="58"/>
      <c r="AL47" s="58"/>
      <c r="AM47" s="58"/>
      <c r="AN47" s="58"/>
      <c r="AO47" s="58"/>
      <c r="AP47" s="58"/>
      <c r="AQ47" s="58"/>
      <c r="AR47" s="59"/>
      <c r="AS47" s="57"/>
      <c r="AT47" s="58"/>
      <c r="AU47" s="58"/>
      <c r="AV47" s="58"/>
      <c r="AW47" s="58"/>
      <c r="AX47" s="58"/>
      <c r="AY47" s="58"/>
      <c r="AZ47" s="58"/>
      <c r="BA47" s="58"/>
      <c r="BB47" s="58"/>
      <c r="BC47" s="58"/>
      <c r="BD47" s="58"/>
      <c r="BE47" s="58"/>
      <c r="BF47" s="59"/>
      <c r="BG47" s="57"/>
      <c r="BH47" s="58"/>
      <c r="BI47" s="58"/>
      <c r="BJ47" s="58"/>
      <c r="BK47" s="58"/>
      <c r="BL47" s="58"/>
      <c r="BM47" s="58"/>
      <c r="BN47" s="58"/>
      <c r="BO47" s="58"/>
      <c r="BP47" s="58"/>
      <c r="BQ47" s="58"/>
      <c r="BR47" s="58"/>
      <c r="BS47" s="58"/>
      <c r="BT47" s="59"/>
    </row>
    <row r="48" spans="2:72" ht="13.5" customHeight="1" x14ac:dyDescent="0.15">
      <c r="B48" s="63"/>
      <c r="C48" s="60"/>
      <c r="D48" s="61"/>
      <c r="E48" s="61"/>
      <c r="F48" s="61"/>
      <c r="G48" s="61"/>
      <c r="H48" s="61"/>
      <c r="I48" s="61"/>
      <c r="J48" s="61"/>
      <c r="K48" s="61"/>
      <c r="L48" s="61"/>
      <c r="M48" s="61"/>
      <c r="N48" s="61"/>
      <c r="O48" s="61"/>
      <c r="P48" s="62"/>
      <c r="Q48" s="60"/>
      <c r="R48" s="61"/>
      <c r="S48" s="61"/>
      <c r="T48" s="61"/>
      <c r="U48" s="61"/>
      <c r="V48" s="61"/>
      <c r="W48" s="61"/>
      <c r="X48" s="61"/>
      <c r="Y48" s="61"/>
      <c r="Z48" s="61"/>
      <c r="AA48" s="61"/>
      <c r="AB48" s="61"/>
      <c r="AC48" s="61"/>
      <c r="AD48" s="62"/>
      <c r="AE48" s="60"/>
      <c r="AF48" s="61"/>
      <c r="AG48" s="61"/>
      <c r="AH48" s="61"/>
      <c r="AI48" s="61"/>
      <c r="AJ48" s="61"/>
      <c r="AK48" s="61"/>
      <c r="AL48" s="61"/>
      <c r="AM48" s="61"/>
      <c r="AN48" s="61"/>
      <c r="AO48" s="61"/>
      <c r="AP48" s="61"/>
      <c r="AQ48" s="61"/>
      <c r="AR48" s="62"/>
      <c r="AS48" s="60"/>
      <c r="AT48" s="61"/>
      <c r="AU48" s="61"/>
      <c r="AV48" s="61"/>
      <c r="AW48" s="61"/>
      <c r="AX48" s="61"/>
      <c r="AY48" s="61"/>
      <c r="AZ48" s="61"/>
      <c r="BA48" s="61"/>
      <c r="BB48" s="61"/>
      <c r="BC48" s="61"/>
      <c r="BD48" s="61"/>
      <c r="BE48" s="61"/>
      <c r="BF48" s="62"/>
      <c r="BG48" s="60"/>
      <c r="BH48" s="61"/>
      <c r="BI48" s="61"/>
      <c r="BJ48" s="61"/>
      <c r="BK48" s="61"/>
      <c r="BL48" s="61"/>
      <c r="BM48" s="61"/>
      <c r="BN48" s="61"/>
      <c r="BO48" s="61"/>
      <c r="BP48" s="61"/>
      <c r="BQ48" s="61"/>
      <c r="BR48" s="61"/>
      <c r="BS48" s="61"/>
      <c r="BT48" s="62"/>
    </row>
    <row r="49" spans="2:72" ht="13.5" customHeight="1" x14ac:dyDescent="0.15">
      <c r="B49" s="63" t="s">
        <v>0</v>
      </c>
      <c r="C49" s="117" t="s">
        <v>104</v>
      </c>
      <c r="D49" s="118"/>
      <c r="E49" s="118"/>
      <c r="F49" s="118"/>
      <c r="G49" s="118"/>
      <c r="H49" s="118"/>
      <c r="I49" s="109" t="s">
        <v>64</v>
      </c>
      <c r="J49" s="109"/>
      <c r="K49" s="109"/>
      <c r="L49" s="109"/>
      <c r="M49" s="109"/>
      <c r="N49" s="109"/>
      <c r="O49" s="109"/>
      <c r="P49" s="110"/>
      <c r="Q49" s="117" t="s">
        <v>104</v>
      </c>
      <c r="R49" s="118"/>
      <c r="S49" s="118"/>
      <c r="T49" s="118"/>
      <c r="U49" s="118"/>
      <c r="V49" s="118"/>
      <c r="W49" s="109" t="s">
        <v>64</v>
      </c>
      <c r="X49" s="109"/>
      <c r="Y49" s="109"/>
      <c r="Z49" s="109"/>
      <c r="AA49" s="109"/>
      <c r="AB49" s="109"/>
      <c r="AC49" s="109"/>
      <c r="AD49" s="110"/>
      <c r="AE49" s="117" t="s">
        <v>104</v>
      </c>
      <c r="AF49" s="118"/>
      <c r="AG49" s="118"/>
      <c r="AH49" s="118"/>
      <c r="AI49" s="118"/>
      <c r="AJ49" s="118"/>
      <c r="AK49" s="109" t="s">
        <v>64</v>
      </c>
      <c r="AL49" s="109"/>
      <c r="AM49" s="109"/>
      <c r="AN49" s="109"/>
      <c r="AO49" s="109"/>
      <c r="AP49" s="109"/>
      <c r="AQ49" s="109"/>
      <c r="AR49" s="110"/>
      <c r="AS49" s="117" t="s">
        <v>104</v>
      </c>
      <c r="AT49" s="118"/>
      <c r="AU49" s="118"/>
      <c r="AV49" s="118"/>
      <c r="AW49" s="118"/>
      <c r="AX49" s="118"/>
      <c r="AY49" s="109" t="s">
        <v>64</v>
      </c>
      <c r="AZ49" s="109"/>
      <c r="BA49" s="109"/>
      <c r="BB49" s="109"/>
      <c r="BC49" s="109"/>
      <c r="BD49" s="109"/>
      <c r="BE49" s="109"/>
      <c r="BF49" s="110"/>
      <c r="BG49" s="117" t="s">
        <v>104</v>
      </c>
      <c r="BH49" s="118"/>
      <c r="BI49" s="118"/>
      <c r="BJ49" s="118"/>
      <c r="BK49" s="118"/>
      <c r="BL49" s="118"/>
      <c r="BM49" s="109" t="s">
        <v>64</v>
      </c>
      <c r="BN49" s="109"/>
      <c r="BO49" s="109"/>
      <c r="BP49" s="109"/>
      <c r="BQ49" s="109"/>
      <c r="BR49" s="109"/>
      <c r="BS49" s="109"/>
      <c r="BT49" s="110"/>
    </row>
    <row r="50" spans="2:72" ht="13.5" customHeight="1" x14ac:dyDescent="0.15">
      <c r="B50" s="63"/>
      <c r="C50" s="111" t="s">
        <v>91</v>
      </c>
      <c r="D50" s="112"/>
      <c r="E50" s="112"/>
      <c r="F50" s="112"/>
      <c r="G50" s="112"/>
      <c r="H50" s="112"/>
      <c r="I50" s="112"/>
      <c r="J50" s="112"/>
      <c r="K50" s="112"/>
      <c r="L50" s="112"/>
      <c r="M50" s="112"/>
      <c r="N50" s="112"/>
      <c r="O50" s="112"/>
      <c r="P50" s="112"/>
      <c r="Q50" s="111" t="s">
        <v>91</v>
      </c>
      <c r="R50" s="112"/>
      <c r="S50" s="112"/>
      <c r="T50" s="112"/>
      <c r="U50" s="112"/>
      <c r="V50" s="112"/>
      <c r="W50" s="112"/>
      <c r="X50" s="112"/>
      <c r="Y50" s="112"/>
      <c r="Z50" s="112"/>
      <c r="AA50" s="112"/>
      <c r="AB50" s="112"/>
      <c r="AC50" s="112"/>
      <c r="AD50" s="112"/>
      <c r="AE50" s="111" t="s">
        <v>91</v>
      </c>
      <c r="AF50" s="112"/>
      <c r="AG50" s="112"/>
      <c r="AH50" s="112"/>
      <c r="AI50" s="112"/>
      <c r="AJ50" s="112"/>
      <c r="AK50" s="112"/>
      <c r="AL50" s="112"/>
      <c r="AM50" s="112"/>
      <c r="AN50" s="112"/>
      <c r="AO50" s="112"/>
      <c r="AP50" s="112"/>
      <c r="AQ50" s="112"/>
      <c r="AR50" s="112"/>
      <c r="AS50" s="111" t="s">
        <v>91</v>
      </c>
      <c r="AT50" s="112"/>
      <c r="AU50" s="112"/>
      <c r="AV50" s="112"/>
      <c r="AW50" s="112"/>
      <c r="AX50" s="112"/>
      <c r="AY50" s="112"/>
      <c r="AZ50" s="112"/>
      <c r="BA50" s="112"/>
      <c r="BB50" s="112"/>
      <c r="BC50" s="112"/>
      <c r="BD50" s="112"/>
      <c r="BE50" s="112"/>
      <c r="BF50" s="112"/>
      <c r="BG50" s="111" t="s">
        <v>91</v>
      </c>
      <c r="BH50" s="112"/>
      <c r="BI50" s="112"/>
      <c r="BJ50" s="112"/>
      <c r="BK50" s="112"/>
      <c r="BL50" s="112"/>
      <c r="BM50" s="112"/>
      <c r="BN50" s="112"/>
      <c r="BO50" s="112"/>
      <c r="BP50" s="112"/>
      <c r="BQ50" s="112"/>
      <c r="BR50" s="112"/>
      <c r="BS50" s="112"/>
      <c r="BT50" s="113"/>
    </row>
    <row r="51" spans="2:72" ht="13.5" customHeight="1" x14ac:dyDescent="0.15">
      <c r="B51" s="63"/>
      <c r="C51" s="57"/>
      <c r="D51" s="58"/>
      <c r="E51" s="58"/>
      <c r="F51" s="58"/>
      <c r="G51" s="58"/>
      <c r="H51" s="58"/>
      <c r="I51" s="58"/>
      <c r="J51" s="58"/>
      <c r="K51" s="58"/>
      <c r="L51" s="58"/>
      <c r="M51" s="58"/>
      <c r="N51" s="58"/>
      <c r="O51" s="58"/>
      <c r="P51" s="59"/>
      <c r="Q51" s="57"/>
      <c r="R51" s="58"/>
      <c r="S51" s="58"/>
      <c r="T51" s="58"/>
      <c r="U51" s="58"/>
      <c r="V51" s="58"/>
      <c r="W51" s="58"/>
      <c r="X51" s="58"/>
      <c r="Y51" s="58"/>
      <c r="Z51" s="58"/>
      <c r="AA51" s="58"/>
      <c r="AB51" s="58"/>
      <c r="AC51" s="58"/>
      <c r="AD51" s="59"/>
      <c r="AE51" s="57"/>
      <c r="AF51" s="58"/>
      <c r="AG51" s="58"/>
      <c r="AH51" s="58"/>
      <c r="AI51" s="58"/>
      <c r="AJ51" s="58"/>
      <c r="AK51" s="58"/>
      <c r="AL51" s="58"/>
      <c r="AM51" s="58"/>
      <c r="AN51" s="58"/>
      <c r="AO51" s="58"/>
      <c r="AP51" s="58"/>
      <c r="AQ51" s="58"/>
      <c r="AR51" s="59"/>
      <c r="AS51" s="57"/>
      <c r="AT51" s="58"/>
      <c r="AU51" s="58"/>
      <c r="AV51" s="58"/>
      <c r="AW51" s="58"/>
      <c r="AX51" s="58"/>
      <c r="AY51" s="58"/>
      <c r="AZ51" s="58"/>
      <c r="BA51" s="58"/>
      <c r="BB51" s="58"/>
      <c r="BC51" s="58"/>
      <c r="BD51" s="58"/>
      <c r="BE51" s="58"/>
      <c r="BF51" s="59"/>
      <c r="BG51" s="57"/>
      <c r="BH51" s="58"/>
      <c r="BI51" s="58"/>
      <c r="BJ51" s="58"/>
      <c r="BK51" s="58"/>
      <c r="BL51" s="58"/>
      <c r="BM51" s="58"/>
      <c r="BN51" s="58"/>
      <c r="BO51" s="58"/>
      <c r="BP51" s="58"/>
      <c r="BQ51" s="58"/>
      <c r="BR51" s="58"/>
      <c r="BS51" s="58"/>
      <c r="BT51" s="59"/>
    </row>
    <row r="52" spans="2:72" ht="13.5" customHeight="1" x14ac:dyDescent="0.15">
      <c r="B52" s="63"/>
      <c r="C52" s="57"/>
      <c r="D52" s="58"/>
      <c r="E52" s="58"/>
      <c r="F52" s="58"/>
      <c r="G52" s="58"/>
      <c r="H52" s="58"/>
      <c r="I52" s="58"/>
      <c r="J52" s="58"/>
      <c r="K52" s="58"/>
      <c r="L52" s="58"/>
      <c r="M52" s="58"/>
      <c r="N52" s="58"/>
      <c r="O52" s="58"/>
      <c r="P52" s="59"/>
      <c r="Q52" s="57"/>
      <c r="R52" s="58"/>
      <c r="S52" s="58"/>
      <c r="T52" s="58"/>
      <c r="U52" s="58"/>
      <c r="V52" s="58"/>
      <c r="W52" s="58"/>
      <c r="X52" s="58"/>
      <c r="Y52" s="58"/>
      <c r="Z52" s="58"/>
      <c r="AA52" s="58"/>
      <c r="AB52" s="58"/>
      <c r="AC52" s="58"/>
      <c r="AD52" s="59"/>
      <c r="AE52" s="57"/>
      <c r="AF52" s="58"/>
      <c r="AG52" s="58"/>
      <c r="AH52" s="58"/>
      <c r="AI52" s="58"/>
      <c r="AJ52" s="58"/>
      <c r="AK52" s="58"/>
      <c r="AL52" s="58"/>
      <c r="AM52" s="58"/>
      <c r="AN52" s="58"/>
      <c r="AO52" s="58"/>
      <c r="AP52" s="58"/>
      <c r="AQ52" s="58"/>
      <c r="AR52" s="59"/>
      <c r="AS52" s="57"/>
      <c r="AT52" s="58"/>
      <c r="AU52" s="58"/>
      <c r="AV52" s="58"/>
      <c r="AW52" s="58"/>
      <c r="AX52" s="58"/>
      <c r="AY52" s="58"/>
      <c r="AZ52" s="58"/>
      <c r="BA52" s="58"/>
      <c r="BB52" s="58"/>
      <c r="BC52" s="58"/>
      <c r="BD52" s="58"/>
      <c r="BE52" s="58"/>
      <c r="BF52" s="59"/>
      <c r="BG52" s="57"/>
      <c r="BH52" s="58"/>
      <c r="BI52" s="58"/>
      <c r="BJ52" s="58"/>
      <c r="BK52" s="58"/>
      <c r="BL52" s="58"/>
      <c r="BM52" s="58"/>
      <c r="BN52" s="58"/>
      <c r="BO52" s="58"/>
      <c r="BP52" s="58"/>
      <c r="BQ52" s="58"/>
      <c r="BR52" s="58"/>
      <c r="BS52" s="58"/>
      <c r="BT52" s="59"/>
    </row>
    <row r="53" spans="2:72" ht="13.5" customHeight="1" x14ac:dyDescent="0.15">
      <c r="B53" s="63"/>
      <c r="C53" s="57"/>
      <c r="D53" s="58"/>
      <c r="E53" s="58"/>
      <c r="F53" s="58"/>
      <c r="G53" s="58"/>
      <c r="H53" s="58"/>
      <c r="I53" s="58"/>
      <c r="J53" s="58"/>
      <c r="K53" s="58"/>
      <c r="L53" s="58"/>
      <c r="M53" s="58"/>
      <c r="N53" s="58"/>
      <c r="O53" s="58"/>
      <c r="P53" s="59"/>
      <c r="Q53" s="57"/>
      <c r="R53" s="58"/>
      <c r="S53" s="58"/>
      <c r="T53" s="58"/>
      <c r="U53" s="58"/>
      <c r="V53" s="58"/>
      <c r="W53" s="58"/>
      <c r="X53" s="58"/>
      <c r="Y53" s="58"/>
      <c r="Z53" s="58"/>
      <c r="AA53" s="58"/>
      <c r="AB53" s="58"/>
      <c r="AC53" s="58"/>
      <c r="AD53" s="59"/>
      <c r="AE53" s="57"/>
      <c r="AF53" s="58"/>
      <c r="AG53" s="58"/>
      <c r="AH53" s="58"/>
      <c r="AI53" s="58"/>
      <c r="AJ53" s="58"/>
      <c r="AK53" s="58"/>
      <c r="AL53" s="58"/>
      <c r="AM53" s="58"/>
      <c r="AN53" s="58"/>
      <c r="AO53" s="58"/>
      <c r="AP53" s="58"/>
      <c r="AQ53" s="58"/>
      <c r="AR53" s="59"/>
      <c r="AS53" s="57"/>
      <c r="AT53" s="58"/>
      <c r="AU53" s="58"/>
      <c r="AV53" s="58"/>
      <c r="AW53" s="58"/>
      <c r="AX53" s="58"/>
      <c r="AY53" s="58"/>
      <c r="AZ53" s="58"/>
      <c r="BA53" s="58"/>
      <c r="BB53" s="58"/>
      <c r="BC53" s="58"/>
      <c r="BD53" s="58"/>
      <c r="BE53" s="58"/>
      <c r="BF53" s="59"/>
      <c r="BG53" s="57"/>
      <c r="BH53" s="58"/>
      <c r="BI53" s="58"/>
      <c r="BJ53" s="58"/>
      <c r="BK53" s="58"/>
      <c r="BL53" s="58"/>
      <c r="BM53" s="58"/>
      <c r="BN53" s="58"/>
      <c r="BO53" s="58"/>
      <c r="BP53" s="58"/>
      <c r="BQ53" s="58"/>
      <c r="BR53" s="58"/>
      <c r="BS53" s="58"/>
      <c r="BT53" s="59"/>
    </row>
    <row r="54" spans="2:72" ht="13.5" customHeight="1" x14ac:dyDescent="0.15">
      <c r="B54" s="63"/>
      <c r="C54" s="60"/>
      <c r="D54" s="61"/>
      <c r="E54" s="61"/>
      <c r="F54" s="61"/>
      <c r="G54" s="61"/>
      <c r="H54" s="61"/>
      <c r="I54" s="61"/>
      <c r="J54" s="61"/>
      <c r="K54" s="61"/>
      <c r="L54" s="61"/>
      <c r="M54" s="61"/>
      <c r="N54" s="61"/>
      <c r="O54" s="61"/>
      <c r="P54" s="62"/>
      <c r="Q54" s="60"/>
      <c r="R54" s="61"/>
      <c r="S54" s="61"/>
      <c r="T54" s="61"/>
      <c r="U54" s="61"/>
      <c r="V54" s="61"/>
      <c r="W54" s="61"/>
      <c r="X54" s="61"/>
      <c r="Y54" s="61"/>
      <c r="Z54" s="61"/>
      <c r="AA54" s="61"/>
      <c r="AB54" s="61"/>
      <c r="AC54" s="61"/>
      <c r="AD54" s="62"/>
      <c r="AE54" s="60"/>
      <c r="AF54" s="61"/>
      <c r="AG54" s="61"/>
      <c r="AH54" s="61"/>
      <c r="AI54" s="61"/>
      <c r="AJ54" s="61"/>
      <c r="AK54" s="61"/>
      <c r="AL54" s="61"/>
      <c r="AM54" s="61"/>
      <c r="AN54" s="61"/>
      <c r="AO54" s="61"/>
      <c r="AP54" s="61"/>
      <c r="AQ54" s="61"/>
      <c r="AR54" s="62"/>
      <c r="AS54" s="60"/>
      <c r="AT54" s="61"/>
      <c r="AU54" s="61"/>
      <c r="AV54" s="61"/>
      <c r="AW54" s="61"/>
      <c r="AX54" s="61"/>
      <c r="AY54" s="61"/>
      <c r="AZ54" s="61"/>
      <c r="BA54" s="61"/>
      <c r="BB54" s="61"/>
      <c r="BC54" s="61"/>
      <c r="BD54" s="61"/>
      <c r="BE54" s="61"/>
      <c r="BF54" s="62"/>
      <c r="BG54" s="60"/>
      <c r="BH54" s="61"/>
      <c r="BI54" s="61"/>
      <c r="BJ54" s="61"/>
      <c r="BK54" s="61"/>
      <c r="BL54" s="61"/>
      <c r="BM54" s="61"/>
      <c r="BN54" s="61"/>
      <c r="BO54" s="61"/>
      <c r="BP54" s="61"/>
      <c r="BQ54" s="61"/>
      <c r="BR54" s="61"/>
      <c r="BS54" s="61"/>
      <c r="BT54" s="62"/>
    </row>
    <row r="55" spans="2:72" ht="13.5" customHeight="1" x14ac:dyDescent="0.15">
      <c r="B55" s="63"/>
      <c r="C55" s="114" t="s">
        <v>39</v>
      </c>
      <c r="D55" s="115"/>
      <c r="E55" s="115"/>
      <c r="F55" s="115"/>
      <c r="G55" s="115"/>
      <c r="H55" s="115"/>
      <c r="I55" s="115"/>
      <c r="J55" s="115"/>
      <c r="K55" s="115"/>
      <c r="L55" s="115"/>
      <c r="M55" s="115"/>
      <c r="N55" s="115"/>
      <c r="O55" s="115"/>
      <c r="P55" s="115"/>
      <c r="Q55" s="114" t="s">
        <v>39</v>
      </c>
      <c r="R55" s="115"/>
      <c r="S55" s="115"/>
      <c r="T55" s="115"/>
      <c r="U55" s="115"/>
      <c r="V55" s="115"/>
      <c r="W55" s="115"/>
      <c r="X55" s="115"/>
      <c r="Y55" s="115"/>
      <c r="Z55" s="115"/>
      <c r="AA55" s="115"/>
      <c r="AB55" s="115"/>
      <c r="AC55" s="115"/>
      <c r="AD55" s="115"/>
      <c r="AE55" s="114" t="s">
        <v>39</v>
      </c>
      <c r="AF55" s="115"/>
      <c r="AG55" s="115"/>
      <c r="AH55" s="115"/>
      <c r="AI55" s="115"/>
      <c r="AJ55" s="115"/>
      <c r="AK55" s="115"/>
      <c r="AL55" s="115"/>
      <c r="AM55" s="115"/>
      <c r="AN55" s="115"/>
      <c r="AO55" s="115"/>
      <c r="AP55" s="115"/>
      <c r="AQ55" s="115"/>
      <c r="AR55" s="115"/>
      <c r="AS55" s="114" t="s">
        <v>39</v>
      </c>
      <c r="AT55" s="115"/>
      <c r="AU55" s="115"/>
      <c r="AV55" s="115"/>
      <c r="AW55" s="115"/>
      <c r="AX55" s="115"/>
      <c r="AY55" s="115"/>
      <c r="AZ55" s="115"/>
      <c r="BA55" s="115"/>
      <c r="BB55" s="115"/>
      <c r="BC55" s="115"/>
      <c r="BD55" s="115"/>
      <c r="BE55" s="115"/>
      <c r="BF55" s="115"/>
      <c r="BG55" s="114" t="s">
        <v>39</v>
      </c>
      <c r="BH55" s="115"/>
      <c r="BI55" s="115"/>
      <c r="BJ55" s="115"/>
      <c r="BK55" s="115"/>
      <c r="BL55" s="115"/>
      <c r="BM55" s="115"/>
      <c r="BN55" s="115"/>
      <c r="BO55" s="115"/>
      <c r="BP55" s="115"/>
      <c r="BQ55" s="115"/>
      <c r="BR55" s="115"/>
      <c r="BS55" s="115"/>
      <c r="BT55" s="116"/>
    </row>
    <row r="56" spans="2:72" ht="13.5" customHeight="1" x14ac:dyDescent="0.15">
      <c r="B56" s="63"/>
      <c r="C56" s="54"/>
      <c r="D56" s="55"/>
      <c r="E56" s="55"/>
      <c r="F56" s="55"/>
      <c r="G56" s="55"/>
      <c r="H56" s="55"/>
      <c r="I56" s="55"/>
      <c r="J56" s="55"/>
      <c r="K56" s="55"/>
      <c r="L56" s="55"/>
      <c r="M56" s="55"/>
      <c r="N56" s="55"/>
      <c r="O56" s="55"/>
      <c r="P56" s="56"/>
      <c r="Q56" s="54"/>
      <c r="R56" s="55"/>
      <c r="S56" s="55"/>
      <c r="T56" s="55"/>
      <c r="U56" s="55"/>
      <c r="V56" s="55"/>
      <c r="W56" s="55"/>
      <c r="X56" s="55"/>
      <c r="Y56" s="55"/>
      <c r="Z56" s="55"/>
      <c r="AA56" s="55"/>
      <c r="AB56" s="55"/>
      <c r="AC56" s="55"/>
      <c r="AD56" s="56"/>
      <c r="AE56" s="54"/>
      <c r="AF56" s="55"/>
      <c r="AG56" s="55"/>
      <c r="AH56" s="55"/>
      <c r="AI56" s="55"/>
      <c r="AJ56" s="55"/>
      <c r="AK56" s="55"/>
      <c r="AL56" s="55"/>
      <c r="AM56" s="55"/>
      <c r="AN56" s="55"/>
      <c r="AO56" s="55"/>
      <c r="AP56" s="55"/>
      <c r="AQ56" s="55"/>
      <c r="AR56" s="56"/>
      <c r="AS56" s="54"/>
      <c r="AT56" s="55"/>
      <c r="AU56" s="55"/>
      <c r="AV56" s="55"/>
      <c r="AW56" s="55"/>
      <c r="AX56" s="55"/>
      <c r="AY56" s="55"/>
      <c r="AZ56" s="55"/>
      <c r="BA56" s="55"/>
      <c r="BB56" s="55"/>
      <c r="BC56" s="55"/>
      <c r="BD56" s="55"/>
      <c r="BE56" s="55"/>
      <c r="BF56" s="56"/>
      <c r="BG56" s="54"/>
      <c r="BH56" s="55"/>
      <c r="BI56" s="55"/>
      <c r="BJ56" s="55"/>
      <c r="BK56" s="55"/>
      <c r="BL56" s="55"/>
      <c r="BM56" s="55"/>
      <c r="BN56" s="55"/>
      <c r="BO56" s="55"/>
      <c r="BP56" s="55"/>
      <c r="BQ56" s="55"/>
      <c r="BR56" s="55"/>
      <c r="BS56" s="55"/>
      <c r="BT56" s="56"/>
    </row>
    <row r="57" spans="2:72" ht="13.5" customHeight="1" x14ac:dyDescent="0.15">
      <c r="B57" s="63"/>
      <c r="C57" s="57"/>
      <c r="D57" s="58"/>
      <c r="E57" s="58"/>
      <c r="F57" s="58"/>
      <c r="G57" s="58"/>
      <c r="H57" s="58"/>
      <c r="I57" s="58"/>
      <c r="J57" s="58"/>
      <c r="K57" s="58"/>
      <c r="L57" s="58"/>
      <c r="M57" s="58"/>
      <c r="N57" s="58"/>
      <c r="O57" s="58"/>
      <c r="P57" s="59"/>
      <c r="Q57" s="57"/>
      <c r="R57" s="58"/>
      <c r="S57" s="58"/>
      <c r="T57" s="58"/>
      <c r="U57" s="58"/>
      <c r="V57" s="58"/>
      <c r="W57" s="58"/>
      <c r="X57" s="58"/>
      <c r="Y57" s="58"/>
      <c r="Z57" s="58"/>
      <c r="AA57" s="58"/>
      <c r="AB57" s="58"/>
      <c r="AC57" s="58"/>
      <c r="AD57" s="59"/>
      <c r="AE57" s="57"/>
      <c r="AF57" s="58"/>
      <c r="AG57" s="58"/>
      <c r="AH57" s="58"/>
      <c r="AI57" s="58"/>
      <c r="AJ57" s="58"/>
      <c r="AK57" s="58"/>
      <c r="AL57" s="58"/>
      <c r="AM57" s="58"/>
      <c r="AN57" s="58"/>
      <c r="AO57" s="58"/>
      <c r="AP57" s="58"/>
      <c r="AQ57" s="58"/>
      <c r="AR57" s="59"/>
      <c r="AS57" s="57"/>
      <c r="AT57" s="58"/>
      <c r="AU57" s="58"/>
      <c r="AV57" s="58"/>
      <c r="AW57" s="58"/>
      <c r="AX57" s="58"/>
      <c r="AY57" s="58"/>
      <c r="AZ57" s="58"/>
      <c r="BA57" s="58"/>
      <c r="BB57" s="58"/>
      <c r="BC57" s="58"/>
      <c r="BD57" s="58"/>
      <c r="BE57" s="58"/>
      <c r="BF57" s="59"/>
      <c r="BG57" s="57"/>
      <c r="BH57" s="58"/>
      <c r="BI57" s="58"/>
      <c r="BJ57" s="58"/>
      <c r="BK57" s="58"/>
      <c r="BL57" s="58"/>
      <c r="BM57" s="58"/>
      <c r="BN57" s="58"/>
      <c r="BO57" s="58"/>
      <c r="BP57" s="58"/>
      <c r="BQ57" s="58"/>
      <c r="BR57" s="58"/>
      <c r="BS57" s="58"/>
      <c r="BT57" s="59"/>
    </row>
    <row r="58" spans="2:72" ht="13.5" customHeight="1" x14ac:dyDescent="0.15">
      <c r="B58" s="63"/>
      <c r="C58" s="57"/>
      <c r="D58" s="58"/>
      <c r="E58" s="58"/>
      <c r="F58" s="58"/>
      <c r="G58" s="58"/>
      <c r="H58" s="58"/>
      <c r="I58" s="58"/>
      <c r="J58" s="58"/>
      <c r="K58" s="58"/>
      <c r="L58" s="58"/>
      <c r="M58" s="58"/>
      <c r="N58" s="58"/>
      <c r="O58" s="58"/>
      <c r="P58" s="59"/>
      <c r="Q58" s="57"/>
      <c r="R58" s="58"/>
      <c r="S58" s="58"/>
      <c r="T58" s="58"/>
      <c r="U58" s="58"/>
      <c r="V58" s="58"/>
      <c r="W58" s="58"/>
      <c r="X58" s="58"/>
      <c r="Y58" s="58"/>
      <c r="Z58" s="58"/>
      <c r="AA58" s="58"/>
      <c r="AB58" s="58"/>
      <c r="AC58" s="58"/>
      <c r="AD58" s="59"/>
      <c r="AE58" s="57"/>
      <c r="AF58" s="58"/>
      <c r="AG58" s="58"/>
      <c r="AH58" s="58"/>
      <c r="AI58" s="58"/>
      <c r="AJ58" s="58"/>
      <c r="AK58" s="58"/>
      <c r="AL58" s="58"/>
      <c r="AM58" s="58"/>
      <c r="AN58" s="58"/>
      <c r="AO58" s="58"/>
      <c r="AP58" s="58"/>
      <c r="AQ58" s="58"/>
      <c r="AR58" s="59"/>
      <c r="AS58" s="57"/>
      <c r="AT58" s="58"/>
      <c r="AU58" s="58"/>
      <c r="AV58" s="58"/>
      <c r="AW58" s="58"/>
      <c r="AX58" s="58"/>
      <c r="AY58" s="58"/>
      <c r="AZ58" s="58"/>
      <c r="BA58" s="58"/>
      <c r="BB58" s="58"/>
      <c r="BC58" s="58"/>
      <c r="BD58" s="58"/>
      <c r="BE58" s="58"/>
      <c r="BF58" s="59"/>
      <c r="BG58" s="57"/>
      <c r="BH58" s="58"/>
      <c r="BI58" s="58"/>
      <c r="BJ58" s="58"/>
      <c r="BK58" s="58"/>
      <c r="BL58" s="58"/>
      <c r="BM58" s="58"/>
      <c r="BN58" s="58"/>
      <c r="BO58" s="58"/>
      <c r="BP58" s="58"/>
      <c r="BQ58" s="58"/>
      <c r="BR58" s="58"/>
      <c r="BS58" s="58"/>
      <c r="BT58" s="59"/>
    </row>
    <row r="59" spans="2:72" ht="13.5" customHeight="1" x14ac:dyDescent="0.15">
      <c r="B59" s="63"/>
      <c r="C59" s="60"/>
      <c r="D59" s="61"/>
      <c r="E59" s="61"/>
      <c r="F59" s="61"/>
      <c r="G59" s="61"/>
      <c r="H59" s="61"/>
      <c r="I59" s="61"/>
      <c r="J59" s="61"/>
      <c r="K59" s="61"/>
      <c r="L59" s="61"/>
      <c r="M59" s="61"/>
      <c r="N59" s="61"/>
      <c r="O59" s="61"/>
      <c r="P59" s="62"/>
      <c r="Q59" s="60"/>
      <c r="R59" s="61"/>
      <c r="S59" s="61"/>
      <c r="T59" s="61"/>
      <c r="U59" s="61"/>
      <c r="V59" s="61"/>
      <c r="W59" s="61"/>
      <c r="X59" s="61"/>
      <c r="Y59" s="61"/>
      <c r="Z59" s="61"/>
      <c r="AA59" s="61"/>
      <c r="AB59" s="61"/>
      <c r="AC59" s="61"/>
      <c r="AD59" s="62"/>
      <c r="AE59" s="60"/>
      <c r="AF59" s="61"/>
      <c r="AG59" s="61"/>
      <c r="AH59" s="61"/>
      <c r="AI59" s="61"/>
      <c r="AJ59" s="61"/>
      <c r="AK59" s="61"/>
      <c r="AL59" s="61"/>
      <c r="AM59" s="61"/>
      <c r="AN59" s="61"/>
      <c r="AO59" s="61"/>
      <c r="AP59" s="61"/>
      <c r="AQ59" s="61"/>
      <c r="AR59" s="62"/>
      <c r="AS59" s="60"/>
      <c r="AT59" s="61"/>
      <c r="AU59" s="61"/>
      <c r="AV59" s="61"/>
      <c r="AW59" s="61"/>
      <c r="AX59" s="61"/>
      <c r="AY59" s="61"/>
      <c r="AZ59" s="61"/>
      <c r="BA59" s="61"/>
      <c r="BB59" s="61"/>
      <c r="BC59" s="61"/>
      <c r="BD59" s="61"/>
      <c r="BE59" s="61"/>
      <c r="BF59" s="62"/>
      <c r="BG59" s="60"/>
      <c r="BH59" s="61"/>
      <c r="BI59" s="61"/>
      <c r="BJ59" s="61"/>
      <c r="BK59" s="61"/>
      <c r="BL59" s="61"/>
      <c r="BM59" s="61"/>
      <c r="BN59" s="61"/>
      <c r="BO59" s="61"/>
      <c r="BP59" s="61"/>
      <c r="BQ59" s="61"/>
      <c r="BR59" s="61"/>
      <c r="BS59" s="61"/>
      <c r="BT59" s="62"/>
    </row>
    <row r="60" spans="2:72" ht="14.25" customHeight="1" x14ac:dyDescent="0.15">
      <c r="B60" s="2" t="s">
        <v>127</v>
      </c>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row>
    <row r="61" spans="2:72" ht="14.25" customHeight="1" x14ac:dyDescent="0.15">
      <c r="B61" s="3"/>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row>
    <row r="62" spans="2:72" ht="14.25" customHeight="1" x14ac:dyDescent="0.15">
      <c r="B62" s="1" t="s">
        <v>52</v>
      </c>
      <c r="AC62" s="8"/>
      <c r="AM62" s="8" t="s">
        <v>70</v>
      </c>
    </row>
    <row r="63" spans="2:72" ht="16.5" customHeight="1" x14ac:dyDescent="0.15">
      <c r="C63" s="78"/>
      <c r="D63" s="78"/>
      <c r="E63" s="78"/>
      <c r="F63" s="78"/>
      <c r="G63" s="78"/>
      <c r="H63" s="78"/>
      <c r="I63" s="78"/>
      <c r="J63" s="78" t="s">
        <v>41</v>
      </c>
      <c r="K63" s="78"/>
      <c r="L63" s="78"/>
      <c r="M63" s="78"/>
      <c r="N63" s="78"/>
      <c r="O63" s="78" t="s">
        <v>47</v>
      </c>
      <c r="P63" s="78"/>
      <c r="Q63" s="78"/>
      <c r="R63" s="78"/>
      <c r="S63" s="78"/>
      <c r="T63" s="78" t="s">
        <v>66</v>
      </c>
      <c r="U63" s="78"/>
      <c r="V63" s="78"/>
      <c r="W63" s="78"/>
      <c r="X63" s="78"/>
      <c r="Y63" s="78" t="s">
        <v>73</v>
      </c>
      <c r="Z63" s="78"/>
      <c r="AA63" s="78"/>
      <c r="AB63" s="78"/>
      <c r="AC63" s="78"/>
      <c r="AD63" s="78" t="s">
        <v>17</v>
      </c>
      <c r="AE63" s="78"/>
      <c r="AF63" s="78"/>
      <c r="AG63" s="78"/>
      <c r="AH63" s="78"/>
      <c r="AI63" s="78" t="s">
        <v>88</v>
      </c>
      <c r="AJ63" s="78"/>
      <c r="AK63" s="78"/>
      <c r="AL63" s="78"/>
      <c r="AM63" s="78"/>
    </row>
    <row r="64" spans="2:72" ht="18" customHeight="1" x14ac:dyDescent="0.15">
      <c r="C64" s="79" t="s">
        <v>56</v>
      </c>
      <c r="D64" s="79"/>
      <c r="E64" s="79"/>
      <c r="F64" s="79"/>
      <c r="G64" s="79"/>
      <c r="H64" s="79"/>
      <c r="I64" s="79"/>
      <c r="J64" s="70"/>
      <c r="K64" s="70"/>
      <c r="L64" s="70"/>
      <c r="M64" s="78" t="s">
        <v>6</v>
      </c>
      <c r="N64" s="78"/>
      <c r="O64" s="70"/>
      <c r="P64" s="70"/>
      <c r="Q64" s="70"/>
      <c r="R64" s="78" t="s">
        <v>6</v>
      </c>
      <c r="S64" s="78"/>
      <c r="T64" s="70"/>
      <c r="U64" s="70"/>
      <c r="V64" s="70"/>
      <c r="W64" s="78" t="s">
        <v>6</v>
      </c>
      <c r="X64" s="78"/>
      <c r="Y64" s="70"/>
      <c r="Z64" s="70"/>
      <c r="AA64" s="70"/>
      <c r="AB64" s="78" t="s">
        <v>6</v>
      </c>
      <c r="AC64" s="78"/>
      <c r="AD64" s="70"/>
      <c r="AE64" s="70"/>
      <c r="AF64" s="70"/>
      <c r="AG64" s="78" t="s">
        <v>6</v>
      </c>
      <c r="AH64" s="78"/>
      <c r="AI64" s="70"/>
      <c r="AJ64" s="70"/>
      <c r="AK64" s="70"/>
      <c r="AL64" s="78" t="s">
        <v>6</v>
      </c>
      <c r="AM64" s="78"/>
    </row>
    <row r="65" spans="2:69" ht="18" customHeight="1" x14ac:dyDescent="0.15">
      <c r="C65" s="79" t="s">
        <v>50</v>
      </c>
      <c r="D65" s="79"/>
      <c r="E65" s="79"/>
      <c r="F65" s="79"/>
      <c r="G65" s="79"/>
      <c r="H65" s="79"/>
      <c r="I65" s="79"/>
      <c r="J65" s="70"/>
      <c r="K65" s="70"/>
      <c r="L65" s="70"/>
      <c r="M65" s="78" t="s">
        <v>6</v>
      </c>
      <c r="N65" s="78"/>
      <c r="O65" s="70"/>
      <c r="P65" s="70"/>
      <c r="Q65" s="70"/>
      <c r="R65" s="78" t="s">
        <v>6</v>
      </c>
      <c r="S65" s="78"/>
      <c r="T65" s="70"/>
      <c r="U65" s="70"/>
      <c r="V65" s="70"/>
      <c r="W65" s="78" t="s">
        <v>6</v>
      </c>
      <c r="X65" s="78"/>
      <c r="Y65" s="70"/>
      <c r="Z65" s="70"/>
      <c r="AA65" s="70"/>
      <c r="AB65" s="78" t="s">
        <v>6</v>
      </c>
      <c r="AC65" s="78"/>
      <c r="AD65" s="70"/>
      <c r="AE65" s="70"/>
      <c r="AF65" s="70"/>
      <c r="AG65" s="78" t="s">
        <v>6</v>
      </c>
      <c r="AH65" s="78"/>
      <c r="AI65" s="70"/>
      <c r="AJ65" s="70"/>
      <c r="AK65" s="70"/>
      <c r="AL65" s="78" t="s">
        <v>6</v>
      </c>
      <c r="AM65" s="78"/>
    </row>
    <row r="66" spans="2:69" ht="18" customHeight="1" x14ac:dyDescent="0.15">
      <c r="C66" s="79" t="s">
        <v>36</v>
      </c>
      <c r="D66" s="79"/>
      <c r="E66" s="79"/>
      <c r="F66" s="79"/>
      <c r="G66" s="79"/>
      <c r="H66" s="79"/>
      <c r="I66" s="79"/>
      <c r="J66" s="70"/>
      <c r="K66" s="70"/>
      <c r="L66" s="70"/>
      <c r="M66" s="78" t="s">
        <v>69</v>
      </c>
      <c r="N66" s="78"/>
      <c r="O66" s="70"/>
      <c r="P66" s="70"/>
      <c r="Q66" s="70"/>
      <c r="R66" s="78" t="s">
        <v>69</v>
      </c>
      <c r="S66" s="78"/>
      <c r="T66" s="70"/>
      <c r="U66" s="70"/>
      <c r="V66" s="70"/>
      <c r="W66" s="78" t="s">
        <v>69</v>
      </c>
      <c r="X66" s="78"/>
      <c r="Y66" s="70"/>
      <c r="Z66" s="70"/>
      <c r="AA66" s="70"/>
      <c r="AB66" s="78" t="s">
        <v>69</v>
      </c>
      <c r="AC66" s="78"/>
      <c r="AD66" s="70"/>
      <c r="AE66" s="70"/>
      <c r="AF66" s="70"/>
      <c r="AG66" s="78" t="s">
        <v>69</v>
      </c>
      <c r="AH66" s="78"/>
      <c r="AI66" s="70"/>
      <c r="AJ66" s="70"/>
      <c r="AK66" s="70"/>
      <c r="AL66" s="78" t="s">
        <v>69</v>
      </c>
      <c r="AM66" s="78"/>
    </row>
    <row r="67" spans="2:69" ht="18" customHeight="1" x14ac:dyDescent="0.15">
      <c r="C67" s="79" t="s">
        <v>58</v>
      </c>
      <c r="D67" s="79"/>
      <c r="E67" s="79"/>
      <c r="F67" s="79"/>
      <c r="G67" s="79"/>
      <c r="H67" s="79"/>
      <c r="I67" s="79"/>
      <c r="J67" s="70"/>
      <c r="K67" s="70"/>
      <c r="L67" s="70"/>
      <c r="M67" s="78" t="s">
        <v>72</v>
      </c>
      <c r="N67" s="78"/>
      <c r="O67" s="70"/>
      <c r="P67" s="70"/>
      <c r="Q67" s="70"/>
      <c r="R67" s="78" t="s">
        <v>72</v>
      </c>
      <c r="S67" s="78"/>
      <c r="T67" s="70"/>
      <c r="U67" s="70"/>
      <c r="V67" s="70"/>
      <c r="W67" s="78" t="s">
        <v>72</v>
      </c>
      <c r="X67" s="78"/>
      <c r="Y67" s="70"/>
      <c r="Z67" s="70"/>
      <c r="AA67" s="70"/>
      <c r="AB67" s="78" t="s">
        <v>72</v>
      </c>
      <c r="AC67" s="78"/>
      <c r="AD67" s="70"/>
      <c r="AE67" s="70"/>
      <c r="AF67" s="70"/>
      <c r="AG67" s="78" t="s">
        <v>72</v>
      </c>
      <c r="AH67" s="78"/>
      <c r="AI67" s="70"/>
      <c r="AJ67" s="70"/>
      <c r="AK67" s="70"/>
      <c r="AL67" s="78" t="s">
        <v>72</v>
      </c>
      <c r="AM67" s="78"/>
    </row>
    <row r="68" spans="2:69" ht="18" customHeight="1" x14ac:dyDescent="0.15">
      <c r="C68" s="79" t="s">
        <v>62</v>
      </c>
      <c r="D68" s="79"/>
      <c r="E68" s="79"/>
      <c r="F68" s="79"/>
      <c r="G68" s="79"/>
      <c r="H68" s="79"/>
      <c r="I68" s="79"/>
      <c r="J68" s="70"/>
      <c r="K68" s="70"/>
      <c r="L68" s="70"/>
      <c r="M68" s="78" t="s">
        <v>44</v>
      </c>
      <c r="N68" s="78"/>
      <c r="O68" s="70"/>
      <c r="P68" s="70"/>
      <c r="Q68" s="70"/>
      <c r="R68" s="78" t="s">
        <v>44</v>
      </c>
      <c r="S68" s="78"/>
      <c r="T68" s="70"/>
      <c r="U68" s="70"/>
      <c r="V68" s="70"/>
      <c r="W68" s="78" t="s">
        <v>44</v>
      </c>
      <c r="X68" s="78"/>
      <c r="Y68" s="70"/>
      <c r="Z68" s="70"/>
      <c r="AA68" s="70"/>
      <c r="AB68" s="78" t="s">
        <v>44</v>
      </c>
      <c r="AC68" s="78"/>
      <c r="AD68" s="70"/>
      <c r="AE68" s="70"/>
      <c r="AF68" s="70"/>
      <c r="AG68" s="78" t="s">
        <v>44</v>
      </c>
      <c r="AH68" s="78"/>
      <c r="AI68" s="70"/>
      <c r="AJ68" s="70"/>
      <c r="AK68" s="70"/>
      <c r="AL68" s="78" t="s">
        <v>44</v>
      </c>
      <c r="AM68" s="78"/>
    </row>
    <row r="69" spans="2:69" ht="18" customHeight="1" x14ac:dyDescent="0.15">
      <c r="C69" s="79" t="s">
        <v>65</v>
      </c>
      <c r="D69" s="79"/>
      <c r="E69" s="79"/>
      <c r="F69" s="79"/>
      <c r="G69" s="79"/>
      <c r="H69" s="79"/>
      <c r="I69" s="79"/>
      <c r="J69" s="70"/>
      <c r="K69" s="70"/>
      <c r="L69" s="70"/>
      <c r="M69" s="78" t="s">
        <v>6</v>
      </c>
      <c r="N69" s="78"/>
      <c r="O69" s="70"/>
      <c r="P69" s="70"/>
      <c r="Q69" s="70"/>
      <c r="R69" s="78" t="s">
        <v>6</v>
      </c>
      <c r="S69" s="78"/>
      <c r="T69" s="70"/>
      <c r="U69" s="70"/>
      <c r="V69" s="70"/>
      <c r="W69" s="78" t="s">
        <v>6</v>
      </c>
      <c r="X69" s="78"/>
      <c r="Y69" s="70"/>
      <c r="Z69" s="70"/>
      <c r="AA69" s="70"/>
      <c r="AB69" s="78" t="s">
        <v>6</v>
      </c>
      <c r="AC69" s="78"/>
      <c r="AD69" s="70"/>
      <c r="AE69" s="70"/>
      <c r="AF69" s="70"/>
      <c r="AG69" s="78" t="s">
        <v>6</v>
      </c>
      <c r="AH69" s="78"/>
      <c r="AI69" s="70"/>
      <c r="AJ69" s="70"/>
      <c r="AK69" s="70"/>
      <c r="AL69" s="78" t="s">
        <v>6</v>
      </c>
      <c r="AM69" s="78"/>
    </row>
    <row r="70" spans="2:69" ht="14.25" customHeight="1" x14ac:dyDescent="0.15">
      <c r="C70" s="1" t="s">
        <v>1</v>
      </c>
      <c r="U70" s="6"/>
      <c r="V70" s="6"/>
      <c r="W70" s="6"/>
      <c r="X70" s="6"/>
      <c r="Y70" s="6"/>
      <c r="Z70" s="6"/>
      <c r="AA70" s="6"/>
      <c r="AB70" s="6"/>
      <c r="AC70" s="6"/>
      <c r="AD70" s="6"/>
      <c r="AE70" s="6"/>
      <c r="AF70" s="6"/>
      <c r="AG70" s="6"/>
    </row>
    <row r="71" spans="2:69" ht="14.25" customHeight="1" x14ac:dyDescent="0.15">
      <c r="U71" s="6"/>
      <c r="V71" s="6"/>
      <c r="W71" s="6"/>
      <c r="X71" s="6"/>
      <c r="Y71" s="6"/>
      <c r="Z71" s="6"/>
      <c r="AA71" s="6"/>
      <c r="AB71" s="6"/>
      <c r="AC71" s="6"/>
      <c r="AD71" s="6"/>
      <c r="AE71" s="6"/>
      <c r="AF71" s="6"/>
      <c r="AG71" s="6"/>
    </row>
    <row r="72" spans="2:69" ht="14.25" customHeight="1" x14ac:dyDescent="0.15">
      <c r="B72" s="1" t="s">
        <v>129</v>
      </c>
      <c r="U72" s="6"/>
      <c r="V72" s="6"/>
      <c r="W72" s="6"/>
      <c r="X72" s="6"/>
      <c r="Y72" s="6"/>
      <c r="Z72" s="6"/>
      <c r="AA72" s="6"/>
      <c r="AB72" s="6"/>
      <c r="AC72" s="6"/>
      <c r="AD72" s="6"/>
      <c r="AE72" s="6"/>
      <c r="AF72" s="6"/>
      <c r="AG72" s="6"/>
    </row>
    <row r="73" spans="2:69" ht="14.25" customHeight="1" x14ac:dyDescent="0.15">
      <c r="C73" s="1" t="s">
        <v>84</v>
      </c>
      <c r="J73"/>
      <c r="K73"/>
      <c r="L73"/>
      <c r="M73"/>
      <c r="N73"/>
      <c r="U73" s="1" t="s">
        <v>83</v>
      </c>
      <c r="AD73" s="6"/>
      <c r="AE73" s="6"/>
      <c r="AF73" s="6"/>
      <c r="AG73" s="6"/>
    </row>
    <row r="74" spans="2:69" ht="17.25" customHeight="1" x14ac:dyDescent="0.15">
      <c r="C74" s="77" t="s">
        <v>33</v>
      </c>
      <c r="D74" s="77"/>
      <c r="E74" s="77"/>
      <c r="F74" s="77"/>
      <c r="G74" s="77"/>
      <c r="H74" s="77"/>
      <c r="I74" s="77"/>
      <c r="J74" s="70">
        <v>10000</v>
      </c>
      <c r="K74" s="70"/>
      <c r="L74" s="70"/>
      <c r="M74" s="80" t="s">
        <v>69</v>
      </c>
      <c r="N74" s="81"/>
      <c r="O74" s="82"/>
      <c r="V74" s="77" t="s">
        <v>108</v>
      </c>
      <c r="W74" s="77"/>
      <c r="X74" s="77"/>
      <c r="Y74" s="77"/>
      <c r="Z74" s="77"/>
      <c r="AA74" s="77"/>
      <c r="AB74" s="77"/>
      <c r="AC74" s="77"/>
      <c r="AD74" s="70">
        <v>10</v>
      </c>
      <c r="AE74" s="70"/>
      <c r="AF74" s="70"/>
      <c r="AG74" s="78" t="s">
        <v>6</v>
      </c>
      <c r="AH74" s="78"/>
    </row>
    <row r="75" spans="2:69" ht="17.25" customHeight="1" x14ac:dyDescent="0.15">
      <c r="C75" s="77" t="s">
        <v>107</v>
      </c>
      <c r="D75" s="77"/>
      <c r="E75" s="77"/>
      <c r="F75" s="77"/>
      <c r="G75" s="77"/>
      <c r="H75" s="77"/>
      <c r="I75" s="77"/>
      <c r="J75" s="70">
        <v>120000</v>
      </c>
      <c r="K75" s="70"/>
      <c r="L75" s="70"/>
      <c r="M75" s="80" t="s">
        <v>69</v>
      </c>
      <c r="N75" s="81"/>
      <c r="O75" s="82"/>
      <c r="Q75"/>
      <c r="R75"/>
      <c r="S75"/>
      <c r="T75"/>
      <c r="U75"/>
      <c r="V75"/>
      <c r="W75"/>
      <c r="X75"/>
      <c r="Y75"/>
      <c r="Z75"/>
      <c r="AA75"/>
      <c r="AB75"/>
    </row>
    <row r="76" spans="2:69" ht="14.25" customHeight="1" x14ac:dyDescent="0.15">
      <c r="AD76" s="6"/>
      <c r="AE76" s="6"/>
      <c r="AF76" s="6"/>
      <c r="AG76" s="6"/>
    </row>
    <row r="77" spans="2:69" ht="21.75" customHeight="1" x14ac:dyDescent="0.15">
      <c r="C77" s="100" t="s">
        <v>114</v>
      </c>
      <c r="D77" s="100"/>
      <c r="E77" s="100"/>
      <c r="F77" s="100"/>
      <c r="G77" s="100"/>
      <c r="H77" s="100"/>
      <c r="I77" s="101"/>
      <c r="J77" s="102" t="s">
        <v>43</v>
      </c>
      <c r="K77" s="102"/>
      <c r="L77" s="102"/>
      <c r="M77" s="102"/>
      <c r="N77" s="102"/>
      <c r="O77" s="102" t="s">
        <v>68</v>
      </c>
      <c r="P77" s="102"/>
      <c r="Q77" s="102"/>
      <c r="R77" s="102"/>
      <c r="S77" s="102"/>
      <c r="T77" s="102" t="s">
        <v>115</v>
      </c>
      <c r="U77" s="102"/>
      <c r="V77" s="102"/>
      <c r="W77" s="102"/>
      <c r="X77" s="102"/>
      <c r="Y77" s="102" t="s">
        <v>116</v>
      </c>
      <c r="Z77" s="102"/>
      <c r="AA77" s="102"/>
      <c r="AB77" s="102"/>
      <c r="AC77" s="102"/>
      <c r="AM77" s="12"/>
      <c r="AN77" s="105" t="s">
        <v>97</v>
      </c>
      <c r="AO77" s="106"/>
      <c r="AP77" s="106"/>
      <c r="AQ77" s="106"/>
      <c r="AR77" s="106"/>
      <c r="AS77" s="107"/>
      <c r="AT77" s="105" t="s">
        <v>99</v>
      </c>
      <c r="AU77" s="106"/>
      <c r="AV77" s="106"/>
      <c r="AW77" s="106"/>
      <c r="AX77" s="106"/>
      <c r="AY77" s="107"/>
      <c r="AZ77" s="105" t="s">
        <v>102</v>
      </c>
      <c r="BA77" s="106"/>
      <c r="BB77" s="106"/>
      <c r="BC77" s="106"/>
      <c r="BD77" s="106"/>
      <c r="BE77" s="107"/>
      <c r="BF77" s="105" t="s">
        <v>100</v>
      </c>
      <c r="BG77" s="106"/>
      <c r="BH77" s="106"/>
      <c r="BI77" s="106"/>
      <c r="BJ77" s="106"/>
      <c r="BK77" s="107"/>
      <c r="BL77" s="105" t="s">
        <v>96</v>
      </c>
      <c r="BM77" s="106"/>
      <c r="BN77" s="106"/>
      <c r="BO77" s="106"/>
      <c r="BP77" s="106"/>
      <c r="BQ77" s="107"/>
    </row>
    <row r="78" spans="2:69" ht="21.75" customHeight="1" x14ac:dyDescent="0.15">
      <c r="C78" s="70" t="s">
        <v>124</v>
      </c>
      <c r="D78" s="70"/>
      <c r="E78" s="70"/>
      <c r="F78" s="70"/>
      <c r="G78" s="70"/>
      <c r="H78" s="70"/>
      <c r="I78" s="70"/>
      <c r="J78" s="70">
        <v>11500</v>
      </c>
      <c r="K78" s="70"/>
      <c r="L78" s="70"/>
      <c r="M78" s="70" t="s">
        <v>69</v>
      </c>
      <c r="N78" s="70"/>
      <c r="O78" s="70">
        <v>11500</v>
      </c>
      <c r="P78" s="70"/>
      <c r="Q78" s="70"/>
      <c r="R78" s="70" t="s">
        <v>69</v>
      </c>
      <c r="S78" s="70"/>
      <c r="T78" s="70">
        <v>11500</v>
      </c>
      <c r="U78" s="70"/>
      <c r="V78" s="70"/>
      <c r="W78" s="70" t="s">
        <v>69</v>
      </c>
      <c r="X78" s="70"/>
      <c r="Y78" s="70">
        <v>11500</v>
      </c>
      <c r="Z78" s="70"/>
      <c r="AA78" s="70"/>
      <c r="AB78" s="70" t="s">
        <v>69</v>
      </c>
      <c r="AC78" s="70"/>
      <c r="AF78" s="7"/>
      <c r="AG78" s="7"/>
      <c r="AH78" s="7"/>
      <c r="AI78" s="7"/>
      <c r="AJ78" s="7"/>
      <c r="AK78" s="7"/>
      <c r="AL78" s="7"/>
      <c r="AM78" s="13"/>
      <c r="AN78" s="102" t="s">
        <v>103</v>
      </c>
      <c r="AO78" s="102"/>
      <c r="AP78" s="108"/>
      <c r="AQ78" s="108"/>
      <c r="AR78" s="108"/>
      <c r="AS78" s="108"/>
      <c r="AT78" s="102" t="s">
        <v>103</v>
      </c>
      <c r="AU78" s="102"/>
      <c r="AV78" s="108"/>
      <c r="AW78" s="108"/>
      <c r="AX78" s="108"/>
      <c r="AY78" s="108"/>
      <c r="AZ78" s="102" t="s">
        <v>103</v>
      </c>
      <c r="BA78" s="102"/>
      <c r="BB78" s="108"/>
      <c r="BC78" s="108"/>
      <c r="BD78" s="108"/>
      <c r="BE78" s="108"/>
      <c r="BF78" s="102" t="s">
        <v>103</v>
      </c>
      <c r="BG78" s="102"/>
      <c r="BH78" s="108"/>
      <c r="BI78" s="108"/>
      <c r="BJ78" s="108"/>
      <c r="BK78" s="108"/>
      <c r="BL78" s="102" t="s">
        <v>103</v>
      </c>
      <c r="BM78" s="102"/>
      <c r="BN78" s="108"/>
      <c r="BO78" s="108"/>
      <c r="BP78" s="108"/>
      <c r="BQ78" s="108"/>
    </row>
    <row r="79" spans="2:69" ht="21.75" customHeight="1" x14ac:dyDescent="0.15">
      <c r="C79" s="68" t="s">
        <v>113</v>
      </c>
      <c r="D79" s="68"/>
      <c r="E79" s="68"/>
      <c r="F79" s="68"/>
      <c r="G79" s="68"/>
      <c r="H79" s="68"/>
      <c r="I79" s="68"/>
      <c r="J79" s="65">
        <f>IFERROR(J78/$J$74,"")-1</f>
        <v>0.14999999999999991</v>
      </c>
      <c r="K79" s="65"/>
      <c r="L79" s="65"/>
      <c r="M79" s="68" t="s">
        <v>6</v>
      </c>
      <c r="N79" s="68"/>
      <c r="O79" s="65">
        <f>IFERROR(O78/$J$74,"")-1</f>
        <v>0.14999999999999991</v>
      </c>
      <c r="P79" s="65"/>
      <c r="Q79" s="65"/>
      <c r="R79" s="68" t="s">
        <v>6</v>
      </c>
      <c r="S79" s="68"/>
      <c r="T79" s="65">
        <f>IFERROR(T78/$J$74,"")-1</f>
        <v>0.14999999999999991</v>
      </c>
      <c r="U79" s="65"/>
      <c r="V79" s="65"/>
      <c r="W79" s="68" t="s">
        <v>6</v>
      </c>
      <c r="X79" s="68"/>
      <c r="Y79" s="65">
        <f>IFERROR(Y78/$J$74,"")-1</f>
        <v>0.14999999999999991</v>
      </c>
      <c r="Z79" s="65"/>
      <c r="AA79" s="65"/>
      <c r="AB79" s="68" t="s">
        <v>6</v>
      </c>
      <c r="AC79" s="68"/>
      <c r="AD79" s="11"/>
      <c r="AF79" s="70" t="s">
        <v>59</v>
      </c>
      <c r="AG79" s="70"/>
      <c r="AH79" s="70"/>
      <c r="AI79" s="70"/>
      <c r="AJ79" s="70"/>
      <c r="AK79" s="70"/>
      <c r="AL79" s="70"/>
      <c r="AM79" s="70"/>
      <c r="AN79" s="70">
        <v>120000</v>
      </c>
      <c r="AO79" s="70"/>
      <c r="AP79" s="70"/>
      <c r="AQ79" s="70"/>
      <c r="AR79" s="70" t="s">
        <v>123</v>
      </c>
      <c r="AS79" s="70"/>
      <c r="AT79" s="70"/>
      <c r="AU79" s="70"/>
      <c r="AV79" s="70"/>
      <c r="AW79" s="70"/>
      <c r="AX79" s="70" t="s">
        <v>123</v>
      </c>
      <c r="AY79" s="70"/>
      <c r="AZ79" s="70"/>
      <c r="BA79" s="70"/>
      <c r="BB79" s="70"/>
      <c r="BC79" s="70"/>
      <c r="BD79" s="70" t="s">
        <v>123</v>
      </c>
      <c r="BE79" s="70"/>
      <c r="BF79" s="70"/>
      <c r="BG79" s="70"/>
      <c r="BH79" s="70"/>
      <c r="BI79" s="70"/>
      <c r="BJ79" s="70" t="s">
        <v>123</v>
      </c>
      <c r="BK79" s="70"/>
      <c r="BL79" s="70"/>
      <c r="BM79" s="70"/>
      <c r="BN79" s="70"/>
      <c r="BO79" s="70"/>
      <c r="BP79" s="70" t="s">
        <v>123</v>
      </c>
      <c r="BQ79" s="70"/>
    </row>
    <row r="80" spans="2:69" customFormat="1" ht="21.75" customHeight="1" x14ac:dyDescent="0.15">
      <c r="C80" s="100" t="s">
        <v>118</v>
      </c>
      <c r="D80" s="100"/>
      <c r="E80" s="100"/>
      <c r="F80" s="100"/>
      <c r="G80" s="100"/>
      <c r="H80" s="100"/>
      <c r="I80" s="101"/>
      <c r="J80" s="102" t="s">
        <v>43</v>
      </c>
      <c r="K80" s="102"/>
      <c r="L80" s="102"/>
      <c r="M80" s="102"/>
      <c r="N80" s="102"/>
      <c r="O80" s="102" t="s">
        <v>68</v>
      </c>
      <c r="P80" s="102"/>
      <c r="Q80" s="102"/>
      <c r="R80" s="102"/>
      <c r="S80" s="102"/>
      <c r="T80" s="102" t="s">
        <v>115</v>
      </c>
      <c r="U80" s="102"/>
      <c r="V80" s="102"/>
      <c r="W80" s="102"/>
      <c r="X80" s="102"/>
      <c r="Y80" s="102" t="s">
        <v>116</v>
      </c>
      <c r="Z80" s="102"/>
      <c r="AA80" s="102"/>
      <c r="AB80" s="102"/>
      <c r="AC80" s="102"/>
      <c r="AF80" s="104" t="s">
        <v>76</v>
      </c>
      <c r="AG80" s="104"/>
      <c r="AH80" s="104"/>
      <c r="AI80" s="104"/>
      <c r="AJ80" s="104"/>
      <c r="AK80" s="104"/>
      <c r="AL80" s="104"/>
      <c r="AM80" s="104"/>
      <c r="AN80" s="65">
        <f>IFERROR(AN79/$J$75,"")</f>
        <v>1</v>
      </c>
      <c r="AO80" s="65"/>
      <c r="AP80" s="65"/>
      <c r="AQ80" s="65"/>
      <c r="AR80" s="68" t="s">
        <v>6</v>
      </c>
      <c r="AS80" s="68"/>
      <c r="AT80" s="65">
        <f>IFERROR(AT79/$J$75,"")</f>
        <v>0</v>
      </c>
      <c r="AU80" s="65"/>
      <c r="AV80" s="65"/>
      <c r="AW80" s="65"/>
      <c r="AX80" s="68" t="s">
        <v>6</v>
      </c>
      <c r="AY80" s="68"/>
      <c r="AZ80" s="65">
        <f>IFERROR(AZ79/$J$75,"")</f>
        <v>0</v>
      </c>
      <c r="BA80" s="65"/>
      <c r="BB80" s="65"/>
      <c r="BC80" s="65"/>
      <c r="BD80" s="68" t="s">
        <v>6</v>
      </c>
      <c r="BE80" s="68"/>
      <c r="BF80" s="65">
        <f>IFERROR(BF79/$J$75,"")</f>
        <v>0</v>
      </c>
      <c r="BG80" s="65"/>
      <c r="BH80" s="65"/>
      <c r="BI80" s="65"/>
      <c r="BJ80" s="68" t="s">
        <v>6</v>
      </c>
      <c r="BK80" s="68"/>
      <c r="BL80" s="65">
        <f>IFERROR(BL79/$J$75,"")</f>
        <v>0</v>
      </c>
      <c r="BM80" s="65"/>
      <c r="BN80" s="65"/>
      <c r="BO80" s="65"/>
      <c r="BP80" s="68" t="s">
        <v>6</v>
      </c>
      <c r="BQ80" s="68"/>
    </row>
    <row r="81" spans="2:69" customFormat="1" ht="21.75" customHeight="1" x14ac:dyDescent="0.15">
      <c r="B81" s="1"/>
      <c r="C81" s="70" t="s">
        <v>124</v>
      </c>
      <c r="D81" s="70"/>
      <c r="E81" s="70"/>
      <c r="F81" s="70"/>
      <c r="G81" s="70"/>
      <c r="H81" s="70"/>
      <c r="I81" s="70"/>
      <c r="J81" s="70"/>
      <c r="K81" s="70"/>
      <c r="L81" s="70"/>
      <c r="M81" s="70" t="s">
        <v>69</v>
      </c>
      <c r="N81" s="70"/>
      <c r="O81" s="70"/>
      <c r="P81" s="70"/>
      <c r="Q81" s="70"/>
      <c r="R81" s="70" t="s">
        <v>69</v>
      </c>
      <c r="S81" s="70"/>
      <c r="T81" s="70"/>
      <c r="U81" s="70"/>
      <c r="V81" s="70"/>
      <c r="W81" s="70" t="s">
        <v>69</v>
      </c>
      <c r="X81" s="70"/>
      <c r="Y81" s="70"/>
      <c r="Z81" s="70"/>
      <c r="AA81" s="70"/>
      <c r="AB81" s="70" t="s">
        <v>69</v>
      </c>
      <c r="AC81" s="70"/>
      <c r="AF81" s="70" t="s">
        <v>50</v>
      </c>
      <c r="AG81" s="70"/>
      <c r="AH81" s="70"/>
      <c r="AI81" s="70"/>
      <c r="AJ81" s="70"/>
      <c r="AK81" s="70"/>
      <c r="AL81" s="70"/>
      <c r="AM81" s="70"/>
      <c r="AN81" s="70">
        <v>10</v>
      </c>
      <c r="AO81" s="70"/>
      <c r="AP81" s="70"/>
      <c r="AQ81" s="70"/>
      <c r="AR81" s="70" t="s">
        <v>6</v>
      </c>
      <c r="AS81" s="70"/>
      <c r="AT81" s="70"/>
      <c r="AU81" s="70"/>
      <c r="AV81" s="70"/>
      <c r="AW81" s="70"/>
      <c r="AX81" s="70" t="s">
        <v>6</v>
      </c>
      <c r="AY81" s="70"/>
      <c r="AZ81" s="70"/>
      <c r="BA81" s="70"/>
      <c r="BB81" s="70"/>
      <c r="BC81" s="70"/>
      <c r="BD81" s="70" t="s">
        <v>6</v>
      </c>
      <c r="BE81" s="70"/>
      <c r="BF81" s="70"/>
      <c r="BG81" s="70"/>
      <c r="BH81" s="70"/>
      <c r="BI81" s="70"/>
      <c r="BJ81" s="70" t="s">
        <v>6</v>
      </c>
      <c r="BK81" s="70"/>
      <c r="BL81" s="70"/>
      <c r="BM81" s="70"/>
      <c r="BN81" s="70"/>
      <c r="BO81" s="70"/>
      <c r="BP81" s="70" t="s">
        <v>6</v>
      </c>
      <c r="BQ81" s="70"/>
    </row>
    <row r="82" spans="2:69" customFormat="1" ht="21.75" customHeight="1" x14ac:dyDescent="0.15">
      <c r="C82" s="68" t="s">
        <v>113</v>
      </c>
      <c r="D82" s="68"/>
      <c r="E82" s="68"/>
      <c r="F82" s="68"/>
      <c r="G82" s="68"/>
      <c r="H82" s="68"/>
      <c r="I82" s="68"/>
      <c r="J82" s="65">
        <f>IFERROR(J81/$J$74,"")-1</f>
        <v>-1</v>
      </c>
      <c r="K82" s="65"/>
      <c r="L82" s="65"/>
      <c r="M82" s="68" t="s">
        <v>6</v>
      </c>
      <c r="N82" s="68"/>
      <c r="O82" s="65">
        <f>IFERROR(O81/$J$74,"")-1</f>
        <v>-1</v>
      </c>
      <c r="P82" s="65"/>
      <c r="Q82" s="65"/>
      <c r="R82" s="68" t="s">
        <v>6</v>
      </c>
      <c r="S82" s="68"/>
      <c r="T82" s="65">
        <f>IFERROR(T81/$J$74,"")-1</f>
        <v>-1</v>
      </c>
      <c r="U82" s="65"/>
      <c r="V82" s="65"/>
      <c r="W82" s="68" t="s">
        <v>6</v>
      </c>
      <c r="X82" s="68"/>
      <c r="Y82" s="65">
        <f>IFERROR(Y81/$J$74,"")-1</f>
        <v>-1</v>
      </c>
      <c r="Z82" s="65"/>
      <c r="AA82" s="65"/>
      <c r="AB82" s="68" t="s">
        <v>6</v>
      </c>
      <c r="AC82" s="68"/>
      <c r="AD82" s="11"/>
      <c r="AF82" s="103" t="s">
        <v>125</v>
      </c>
      <c r="AG82" s="103"/>
      <c r="AH82" s="103"/>
      <c r="AI82" s="103"/>
      <c r="AJ82" s="103"/>
      <c r="AK82" s="103"/>
      <c r="AL82" s="103"/>
      <c r="AM82" s="103"/>
      <c r="AN82" s="65">
        <f>IFERROR(AN81/$AD$74,"")</f>
        <v>1</v>
      </c>
      <c r="AO82" s="65"/>
      <c r="AP82" s="65"/>
      <c r="AQ82" s="65"/>
      <c r="AR82" s="68" t="s">
        <v>6</v>
      </c>
      <c r="AS82" s="68"/>
      <c r="AT82" s="65">
        <f>IFERROR(AT81/$AD$74,"")</f>
        <v>0</v>
      </c>
      <c r="AU82" s="65"/>
      <c r="AV82" s="65"/>
      <c r="AW82" s="65"/>
      <c r="AX82" s="68" t="s">
        <v>6</v>
      </c>
      <c r="AY82" s="68"/>
      <c r="AZ82" s="65">
        <f>IFERROR(AZ81/$AD$74,"")</f>
        <v>0</v>
      </c>
      <c r="BA82" s="65"/>
      <c r="BB82" s="65"/>
      <c r="BC82" s="65"/>
      <c r="BD82" s="68" t="s">
        <v>6</v>
      </c>
      <c r="BE82" s="68"/>
      <c r="BF82" s="65">
        <f>IFERROR(BF81/$AD$74,"")</f>
        <v>0</v>
      </c>
      <c r="BG82" s="65"/>
      <c r="BH82" s="65"/>
      <c r="BI82" s="65"/>
      <c r="BJ82" s="68" t="s">
        <v>6</v>
      </c>
      <c r="BK82" s="68"/>
      <c r="BL82" s="65">
        <f>IFERROR(BL81/$AD$74,"")</f>
        <v>0</v>
      </c>
      <c r="BM82" s="65"/>
      <c r="BN82" s="65"/>
      <c r="BO82" s="65"/>
      <c r="BP82" s="68" t="s">
        <v>6</v>
      </c>
      <c r="BQ82" s="68"/>
    </row>
    <row r="83" spans="2:69" customFormat="1" ht="21.75" customHeight="1" x14ac:dyDescent="0.15">
      <c r="C83" s="100" t="s">
        <v>119</v>
      </c>
      <c r="D83" s="100"/>
      <c r="E83" s="100"/>
      <c r="F83" s="100"/>
      <c r="G83" s="100"/>
      <c r="H83" s="100"/>
      <c r="I83" s="101"/>
      <c r="J83" s="102" t="s">
        <v>43</v>
      </c>
      <c r="K83" s="102"/>
      <c r="L83" s="102"/>
      <c r="M83" s="102"/>
      <c r="N83" s="102"/>
      <c r="O83" s="102" t="s">
        <v>68</v>
      </c>
      <c r="P83" s="102"/>
      <c r="Q83" s="102"/>
      <c r="R83" s="102"/>
      <c r="S83" s="102"/>
      <c r="T83" s="102" t="s">
        <v>115</v>
      </c>
      <c r="U83" s="102"/>
      <c r="V83" s="102"/>
      <c r="W83" s="102"/>
      <c r="X83" s="102"/>
      <c r="Y83" s="102" t="s">
        <v>116</v>
      </c>
      <c r="Z83" s="102"/>
      <c r="AA83" s="102"/>
      <c r="AB83" s="102"/>
      <c r="AC83" s="102"/>
    </row>
    <row r="84" spans="2:69" ht="21.75" customHeight="1" x14ac:dyDescent="0.15">
      <c r="C84" s="70" t="s">
        <v>124</v>
      </c>
      <c r="D84" s="70"/>
      <c r="E84" s="70"/>
      <c r="F84" s="70"/>
      <c r="G84" s="70"/>
      <c r="H84" s="70"/>
      <c r="I84" s="70"/>
      <c r="J84" s="70"/>
      <c r="K84" s="70"/>
      <c r="L84" s="70"/>
      <c r="M84" s="70" t="s">
        <v>69</v>
      </c>
      <c r="N84" s="70"/>
      <c r="O84" s="70"/>
      <c r="P84" s="70"/>
      <c r="Q84" s="70"/>
      <c r="R84" s="70" t="s">
        <v>69</v>
      </c>
      <c r="S84" s="70"/>
      <c r="T84" s="70"/>
      <c r="U84" s="70"/>
      <c r="V84" s="70"/>
      <c r="W84" s="70" t="s">
        <v>69</v>
      </c>
      <c r="X84" s="70"/>
      <c r="Y84" s="70"/>
      <c r="Z84" s="70"/>
      <c r="AA84" s="70"/>
      <c r="AB84" s="70" t="s">
        <v>69</v>
      </c>
      <c r="AC84" s="70"/>
    </row>
    <row r="85" spans="2:69" ht="21.75" customHeight="1" x14ac:dyDescent="0.15">
      <c r="B85"/>
      <c r="C85" s="68" t="s">
        <v>113</v>
      </c>
      <c r="D85" s="68"/>
      <c r="E85" s="68"/>
      <c r="F85" s="68"/>
      <c r="G85" s="68"/>
      <c r="H85" s="68"/>
      <c r="I85" s="68"/>
      <c r="J85" s="65">
        <f>IFERROR(J84/$J$74,"")-1</f>
        <v>-1</v>
      </c>
      <c r="K85" s="65"/>
      <c r="L85" s="65"/>
      <c r="M85" s="68" t="s">
        <v>6</v>
      </c>
      <c r="N85" s="68"/>
      <c r="O85" s="65">
        <f>IFERROR(O84/$J$74,"")-1</f>
        <v>-1</v>
      </c>
      <c r="P85" s="65"/>
      <c r="Q85" s="65"/>
      <c r="R85" s="68" t="s">
        <v>6</v>
      </c>
      <c r="S85" s="68"/>
      <c r="T85" s="65">
        <f>IFERROR(T84/$J$74,"")-1</f>
        <v>-1</v>
      </c>
      <c r="U85" s="65"/>
      <c r="V85" s="65"/>
      <c r="W85" s="68" t="s">
        <v>6</v>
      </c>
      <c r="X85" s="68"/>
      <c r="Y85" s="65">
        <f>IFERROR(Y84/$J$74,"")-1</f>
        <v>-1</v>
      </c>
      <c r="Z85" s="65"/>
      <c r="AA85" s="65"/>
      <c r="AB85" s="68" t="s">
        <v>6</v>
      </c>
      <c r="AC85" s="68"/>
      <c r="AD85" s="11"/>
    </row>
    <row r="86" spans="2:69" ht="21.75" customHeight="1" x14ac:dyDescent="0.15">
      <c r="B86"/>
      <c r="C86" s="100" t="s">
        <v>40</v>
      </c>
      <c r="D86" s="100"/>
      <c r="E86" s="100"/>
      <c r="F86" s="100"/>
      <c r="G86" s="100"/>
      <c r="H86" s="100"/>
      <c r="I86" s="101"/>
      <c r="J86" s="102" t="s">
        <v>43</v>
      </c>
      <c r="K86" s="102"/>
      <c r="L86" s="102"/>
      <c r="M86" s="102"/>
      <c r="N86" s="102"/>
      <c r="O86" s="102" t="s">
        <v>68</v>
      </c>
      <c r="P86" s="102"/>
      <c r="Q86" s="102"/>
      <c r="R86" s="102"/>
      <c r="S86" s="102"/>
      <c r="T86" s="102" t="s">
        <v>115</v>
      </c>
      <c r="U86" s="102"/>
      <c r="V86" s="102"/>
      <c r="W86" s="102"/>
      <c r="X86" s="102"/>
      <c r="Y86" s="102" t="s">
        <v>116</v>
      </c>
      <c r="Z86" s="102"/>
      <c r="AA86" s="102"/>
      <c r="AB86" s="102"/>
      <c r="AC86" s="102"/>
    </row>
    <row r="87" spans="2:69" ht="21.75" customHeight="1" x14ac:dyDescent="0.15">
      <c r="C87" s="70" t="s">
        <v>124</v>
      </c>
      <c r="D87" s="70"/>
      <c r="E87" s="70"/>
      <c r="F87" s="70"/>
      <c r="G87" s="70"/>
      <c r="H87" s="70"/>
      <c r="I87" s="70"/>
      <c r="J87" s="70"/>
      <c r="K87" s="70"/>
      <c r="L87" s="70"/>
      <c r="M87" s="70" t="s">
        <v>69</v>
      </c>
      <c r="N87" s="70"/>
      <c r="O87" s="70"/>
      <c r="P87" s="70"/>
      <c r="Q87" s="70"/>
      <c r="R87" s="70" t="s">
        <v>69</v>
      </c>
      <c r="S87" s="70"/>
      <c r="T87" s="70"/>
      <c r="U87" s="70"/>
      <c r="V87" s="70"/>
      <c r="W87" s="70" t="s">
        <v>69</v>
      </c>
      <c r="X87" s="70"/>
      <c r="Y87" s="70"/>
      <c r="Z87" s="70"/>
      <c r="AA87" s="70"/>
      <c r="AB87" s="70" t="s">
        <v>69</v>
      </c>
      <c r="AC87" s="70"/>
    </row>
    <row r="88" spans="2:69" ht="21.75" customHeight="1" x14ac:dyDescent="0.15">
      <c r="B88"/>
      <c r="C88" s="68" t="s">
        <v>113</v>
      </c>
      <c r="D88" s="68"/>
      <c r="E88" s="68"/>
      <c r="F88" s="68"/>
      <c r="G88" s="68"/>
      <c r="H88" s="68"/>
      <c r="I88" s="68"/>
      <c r="J88" s="65">
        <f>IFERROR(J87/$J$74,"")-1</f>
        <v>-1</v>
      </c>
      <c r="K88" s="65"/>
      <c r="L88" s="65"/>
      <c r="M88" s="68" t="s">
        <v>6</v>
      </c>
      <c r="N88" s="68"/>
      <c r="O88" s="65">
        <f>IFERROR(O87/$J$74,"")-1</f>
        <v>-1</v>
      </c>
      <c r="P88" s="65"/>
      <c r="Q88" s="65"/>
      <c r="R88" s="68" t="s">
        <v>6</v>
      </c>
      <c r="S88" s="68"/>
      <c r="T88" s="65">
        <f>IFERROR(T87/$J$74,"")-1</f>
        <v>-1</v>
      </c>
      <c r="U88" s="65"/>
      <c r="V88" s="65"/>
      <c r="W88" s="68" t="s">
        <v>6</v>
      </c>
      <c r="X88" s="68"/>
      <c r="Y88" s="65">
        <f>IFERROR(Y87/$J$74,"")-1</f>
        <v>-1</v>
      </c>
      <c r="Z88" s="65"/>
      <c r="AA88" s="65"/>
      <c r="AB88" s="68" t="s">
        <v>6</v>
      </c>
      <c r="AC88" s="68"/>
      <c r="AD88" s="11"/>
    </row>
    <row r="89" spans="2:69" ht="21.75" customHeight="1" x14ac:dyDescent="0.15">
      <c r="B89"/>
      <c r="C89" s="100" t="s">
        <v>122</v>
      </c>
      <c r="D89" s="100"/>
      <c r="E89" s="100"/>
      <c r="F89" s="100"/>
      <c r="G89" s="100"/>
      <c r="H89" s="100"/>
      <c r="I89" s="101"/>
      <c r="J89" s="102" t="s">
        <v>43</v>
      </c>
      <c r="K89" s="102"/>
      <c r="L89" s="102"/>
      <c r="M89" s="102"/>
      <c r="N89" s="102"/>
      <c r="O89" s="102" t="s">
        <v>68</v>
      </c>
      <c r="P89" s="102"/>
      <c r="Q89" s="102"/>
      <c r="R89" s="102"/>
      <c r="S89" s="102"/>
      <c r="T89" s="102" t="s">
        <v>115</v>
      </c>
      <c r="U89" s="102"/>
      <c r="V89" s="102"/>
      <c r="W89" s="102"/>
      <c r="X89" s="102"/>
      <c r="Y89" s="102" t="s">
        <v>116</v>
      </c>
      <c r="Z89" s="102"/>
      <c r="AA89" s="102"/>
      <c r="AB89" s="102"/>
      <c r="AC89" s="102"/>
    </row>
    <row r="90" spans="2:69" ht="21.75" customHeight="1" x14ac:dyDescent="0.15">
      <c r="C90" s="70" t="s">
        <v>124</v>
      </c>
      <c r="D90" s="70"/>
      <c r="E90" s="70"/>
      <c r="F90" s="70"/>
      <c r="G90" s="70"/>
      <c r="H90" s="70"/>
      <c r="I90" s="70"/>
      <c r="J90" s="70"/>
      <c r="K90" s="70"/>
      <c r="L90" s="70"/>
      <c r="M90" s="70" t="s">
        <v>69</v>
      </c>
      <c r="N90" s="70"/>
      <c r="O90" s="70"/>
      <c r="P90" s="70"/>
      <c r="Q90" s="70"/>
      <c r="R90" s="70" t="s">
        <v>69</v>
      </c>
      <c r="S90" s="70"/>
      <c r="T90" s="70"/>
      <c r="U90" s="70"/>
      <c r="V90" s="70"/>
      <c r="W90" s="70" t="s">
        <v>69</v>
      </c>
      <c r="X90" s="70"/>
      <c r="Y90" s="70"/>
      <c r="Z90" s="70"/>
      <c r="AA90" s="70"/>
      <c r="AB90" s="70" t="s">
        <v>69</v>
      </c>
      <c r="AC90" s="70"/>
      <c r="AI90"/>
      <c r="AJ90"/>
      <c r="AK90"/>
      <c r="AL90"/>
      <c r="AM90"/>
      <c r="AN90"/>
      <c r="AO90"/>
      <c r="AP90"/>
      <c r="AQ90"/>
      <c r="AR90"/>
      <c r="AS90"/>
      <c r="AT90"/>
      <c r="AU90"/>
      <c r="AV90"/>
      <c r="AW90"/>
      <c r="AX90"/>
      <c r="AY90"/>
      <c r="AZ90"/>
      <c r="BA90"/>
      <c r="BB90"/>
      <c r="BC90"/>
      <c r="BD90"/>
      <c r="BE90"/>
      <c r="BF90"/>
      <c r="BG90"/>
      <c r="BH90"/>
      <c r="BI90"/>
      <c r="BJ90"/>
      <c r="BK90"/>
      <c r="BL90"/>
      <c r="BM90"/>
      <c r="BN90"/>
      <c r="BO90"/>
    </row>
    <row r="91" spans="2:69" ht="21.75" customHeight="1" x14ac:dyDescent="0.15">
      <c r="B91"/>
      <c r="C91" s="68" t="s">
        <v>113</v>
      </c>
      <c r="D91" s="68"/>
      <c r="E91" s="68"/>
      <c r="F91" s="68"/>
      <c r="G91" s="68"/>
      <c r="H91" s="68"/>
      <c r="I91" s="68"/>
      <c r="J91" s="65">
        <f>IFERROR(J90/$J$74,"")-1</f>
        <v>-1</v>
      </c>
      <c r="K91" s="65"/>
      <c r="L91" s="65"/>
      <c r="M91" s="68" t="s">
        <v>6</v>
      </c>
      <c r="N91" s="68"/>
      <c r="O91" s="65">
        <f>IFERROR(O90/$J$74,"")-1</f>
        <v>-1</v>
      </c>
      <c r="P91" s="65"/>
      <c r="Q91" s="65"/>
      <c r="R91" s="68" t="s">
        <v>6</v>
      </c>
      <c r="S91" s="68"/>
      <c r="T91" s="65">
        <f>IFERROR(T90/$J$74,"")-1</f>
        <v>-1</v>
      </c>
      <c r="U91" s="65"/>
      <c r="V91" s="65"/>
      <c r="W91" s="68" t="s">
        <v>6</v>
      </c>
      <c r="X91" s="68"/>
      <c r="Y91" s="65">
        <f>IFERROR(Y90/$J$74,"")-1</f>
        <v>-1</v>
      </c>
      <c r="Z91" s="65"/>
      <c r="AA91" s="65"/>
      <c r="AB91" s="68" t="s">
        <v>6</v>
      </c>
      <c r="AC91" s="68"/>
      <c r="AD91" s="11"/>
      <c r="AI91"/>
      <c r="AJ91"/>
      <c r="AK91"/>
      <c r="AL91"/>
      <c r="AM91"/>
      <c r="AN91"/>
      <c r="AO91"/>
      <c r="AP91"/>
      <c r="AQ91"/>
      <c r="AR91"/>
      <c r="AS91"/>
      <c r="AT91"/>
      <c r="AU91"/>
      <c r="AV91"/>
      <c r="AW91"/>
      <c r="AX91"/>
      <c r="AY91"/>
      <c r="AZ91"/>
      <c r="BA91"/>
      <c r="BB91"/>
      <c r="BC91"/>
      <c r="BD91"/>
      <c r="BE91"/>
      <c r="BF91"/>
      <c r="BG91"/>
      <c r="BH91"/>
      <c r="BI91"/>
      <c r="BJ91"/>
      <c r="BK91"/>
      <c r="BL91"/>
      <c r="BM91"/>
      <c r="BN91"/>
      <c r="BO91"/>
    </row>
    <row r="92" spans="2:69" ht="21.75" customHeight="1" x14ac:dyDescent="0.15"/>
    <row r="93" spans="2:69" ht="14.25" customHeight="1" x14ac:dyDescent="0.15">
      <c r="C93" s="1" t="s">
        <v>130</v>
      </c>
    </row>
    <row r="94" spans="2:69" ht="14.25" customHeight="1" x14ac:dyDescent="0.15">
      <c r="C94" s="1" t="s">
        <v>121</v>
      </c>
    </row>
    <row r="95" spans="2:69" ht="14.25" customHeight="1" x14ac:dyDescent="0.15">
      <c r="C95" s="1" t="s">
        <v>131</v>
      </c>
    </row>
    <row r="96" spans="2:69" ht="14.25" customHeight="1" x14ac:dyDescent="0.15">
      <c r="C96" s="1" t="s">
        <v>133</v>
      </c>
    </row>
    <row r="97" spans="3:4" ht="14.25" customHeight="1" x14ac:dyDescent="0.15">
      <c r="C97" s="1" t="s">
        <v>134</v>
      </c>
    </row>
    <row r="99" spans="3:4" ht="14.25" customHeight="1" x14ac:dyDescent="0.15">
      <c r="C99" s="10" t="s">
        <v>109</v>
      </c>
    </row>
    <row r="100" spans="3:4" ht="14.25" customHeight="1" x14ac:dyDescent="0.15">
      <c r="C100" s="1" t="s">
        <v>112</v>
      </c>
    </row>
    <row r="101" spans="3:4" ht="14.25" customHeight="1" x14ac:dyDescent="0.15">
      <c r="C101" s="1" t="s">
        <v>92</v>
      </c>
      <c r="D101" s="1" t="s">
        <v>82</v>
      </c>
    </row>
    <row r="102" spans="3:4" ht="14.25" customHeight="1" x14ac:dyDescent="0.15">
      <c r="C102" s="1" t="s">
        <v>19</v>
      </c>
      <c r="D102" s="1" t="s">
        <v>135</v>
      </c>
    </row>
    <row r="103" spans="3:4" ht="14.25" customHeight="1" x14ac:dyDescent="0.15">
      <c r="C103" s="1" t="s">
        <v>111</v>
      </c>
      <c r="D103" s="1" t="s">
        <v>78</v>
      </c>
    </row>
  </sheetData>
  <mergeCells count="415">
    <mergeCell ref="B2:W2"/>
    <mergeCell ref="AK2:AN2"/>
    <mergeCell ref="AP2:AQ2"/>
    <mergeCell ref="AS2:AT2"/>
    <mergeCell ref="B4:W4"/>
    <mergeCell ref="B6:G6"/>
    <mergeCell ref="H6:W6"/>
    <mergeCell ref="B7:G7"/>
    <mergeCell ref="H7:W7"/>
    <mergeCell ref="B8:G8"/>
    <mergeCell ref="H8:W8"/>
    <mergeCell ref="B9:G9"/>
    <mergeCell ref="H9:W9"/>
    <mergeCell ref="B10:G10"/>
    <mergeCell ref="H10:W10"/>
    <mergeCell ref="B11:G11"/>
    <mergeCell ref="H11:W11"/>
    <mergeCell ref="C14:P14"/>
    <mergeCell ref="Q14:AD14"/>
    <mergeCell ref="B14:B15"/>
    <mergeCell ref="AE14:AR14"/>
    <mergeCell ref="AS14:BF14"/>
    <mergeCell ref="BG14:BT14"/>
    <mergeCell ref="C15:P15"/>
    <mergeCell ref="Q15:AD15"/>
    <mergeCell ref="AE15:AR15"/>
    <mergeCell ref="AS15:BF15"/>
    <mergeCell ref="BG15:BT15"/>
    <mergeCell ref="C16:H16"/>
    <mergeCell ref="I16:P16"/>
    <mergeCell ref="Q16:V16"/>
    <mergeCell ref="W16:AD16"/>
    <mergeCell ref="AE16:AJ16"/>
    <mergeCell ref="AK16:AR16"/>
    <mergeCell ref="AS16:AX16"/>
    <mergeCell ref="AY16:BF16"/>
    <mergeCell ref="BG16:BL16"/>
    <mergeCell ref="BM16:BT16"/>
    <mergeCell ref="C17:P17"/>
    <mergeCell ref="Q17:AD17"/>
    <mergeCell ref="AE17:AR17"/>
    <mergeCell ref="AS17:BF17"/>
    <mergeCell ref="BG17:BT17"/>
    <mergeCell ref="C22:P22"/>
    <mergeCell ref="Q22:AD22"/>
    <mergeCell ref="AE22:AR22"/>
    <mergeCell ref="AS22:BF22"/>
    <mergeCell ref="BG22:BT22"/>
    <mergeCell ref="C18:P21"/>
    <mergeCell ref="Q18:AD21"/>
    <mergeCell ref="AE18:AR21"/>
    <mergeCell ref="AS18:BF21"/>
    <mergeCell ref="BG18:BT21"/>
    <mergeCell ref="AE28:AR28"/>
    <mergeCell ref="AS28:BF28"/>
    <mergeCell ref="BG28:BT28"/>
    <mergeCell ref="C33:P33"/>
    <mergeCell ref="Q33:AD33"/>
    <mergeCell ref="AE33:AR33"/>
    <mergeCell ref="AS33:BF33"/>
    <mergeCell ref="BG33:BT33"/>
    <mergeCell ref="C27:H27"/>
    <mergeCell ref="I27:P27"/>
    <mergeCell ref="Q27:V27"/>
    <mergeCell ref="W27:AD27"/>
    <mergeCell ref="AE27:AJ27"/>
    <mergeCell ref="AK27:AR27"/>
    <mergeCell ref="AS27:AX27"/>
    <mergeCell ref="AY27:BF27"/>
    <mergeCell ref="BG27:BL27"/>
    <mergeCell ref="C44:P44"/>
    <mergeCell ref="Q44:AD44"/>
    <mergeCell ref="AE44:AR44"/>
    <mergeCell ref="AS44:BF44"/>
    <mergeCell ref="BG44:BT44"/>
    <mergeCell ref="C38:H38"/>
    <mergeCell ref="I38:P38"/>
    <mergeCell ref="Q38:V38"/>
    <mergeCell ref="W38:AD38"/>
    <mergeCell ref="AE38:AJ38"/>
    <mergeCell ref="AK38:AR38"/>
    <mergeCell ref="AS38:AX38"/>
    <mergeCell ref="AY38:BF38"/>
    <mergeCell ref="BG38:BL38"/>
    <mergeCell ref="BM49:BT49"/>
    <mergeCell ref="C50:P50"/>
    <mergeCell ref="Q50:AD50"/>
    <mergeCell ref="AE50:AR50"/>
    <mergeCell ref="AS50:BF50"/>
    <mergeCell ref="BG50:BT50"/>
    <mergeCell ref="C55:P55"/>
    <mergeCell ref="Q55:AD55"/>
    <mergeCell ref="AE55:AR55"/>
    <mergeCell ref="AS55:BF55"/>
    <mergeCell ref="BG55:BT55"/>
    <mergeCell ref="C49:H49"/>
    <mergeCell ref="I49:P49"/>
    <mergeCell ref="Q49:V49"/>
    <mergeCell ref="W49:AD49"/>
    <mergeCell ref="AE49:AJ49"/>
    <mergeCell ref="AK49:AR49"/>
    <mergeCell ref="AS49:AX49"/>
    <mergeCell ref="AY49:BF49"/>
    <mergeCell ref="BG49:BL49"/>
    <mergeCell ref="AD63:AH63"/>
    <mergeCell ref="AI63:AM63"/>
    <mergeCell ref="C64:I64"/>
    <mergeCell ref="J64:L64"/>
    <mergeCell ref="M64:N64"/>
    <mergeCell ref="O64:Q64"/>
    <mergeCell ref="R64:S64"/>
    <mergeCell ref="T64:V64"/>
    <mergeCell ref="W64:X64"/>
    <mergeCell ref="Y64:AA64"/>
    <mergeCell ref="AB64:AC64"/>
    <mergeCell ref="AD64:AF64"/>
    <mergeCell ref="AG64:AH64"/>
    <mergeCell ref="AI64:AK64"/>
    <mergeCell ref="AL64:AM64"/>
    <mergeCell ref="T65:V65"/>
    <mergeCell ref="W65:X65"/>
    <mergeCell ref="Y65:AA65"/>
    <mergeCell ref="AB65:AC65"/>
    <mergeCell ref="C63:I63"/>
    <mergeCell ref="J63:N63"/>
    <mergeCell ref="O63:S63"/>
    <mergeCell ref="T63:X63"/>
    <mergeCell ref="Y63:AC63"/>
    <mergeCell ref="Y67:AA67"/>
    <mergeCell ref="AB67:AC67"/>
    <mergeCell ref="AD65:AF65"/>
    <mergeCell ref="AG65:AH65"/>
    <mergeCell ref="AI65:AK65"/>
    <mergeCell ref="AL65:AM65"/>
    <mergeCell ref="C66:I66"/>
    <mergeCell ref="J66:L66"/>
    <mergeCell ref="M66:N66"/>
    <mergeCell ref="O66:Q66"/>
    <mergeCell ref="R66:S66"/>
    <mergeCell ref="T66:V66"/>
    <mergeCell ref="W66:X66"/>
    <mergeCell ref="Y66:AA66"/>
    <mergeCell ref="AB66:AC66"/>
    <mergeCell ref="AD66:AF66"/>
    <mergeCell ref="AG66:AH66"/>
    <mergeCell ref="AI66:AK66"/>
    <mergeCell ref="AL66:AM66"/>
    <mergeCell ref="C65:I65"/>
    <mergeCell ref="J65:L65"/>
    <mergeCell ref="M65:N65"/>
    <mergeCell ref="O65:Q65"/>
    <mergeCell ref="R65:S65"/>
    <mergeCell ref="AD67:AF67"/>
    <mergeCell ref="AG67:AH67"/>
    <mergeCell ref="AI67:AK67"/>
    <mergeCell ref="AL67:AM67"/>
    <mergeCell ref="C68:I68"/>
    <mergeCell ref="J68:L68"/>
    <mergeCell ref="M68:N68"/>
    <mergeCell ref="O68:Q68"/>
    <mergeCell ref="R68:S68"/>
    <mergeCell ref="T68:V68"/>
    <mergeCell ref="W68:X68"/>
    <mergeCell ref="Y68:AA68"/>
    <mergeCell ref="AB68:AC68"/>
    <mergeCell ref="AD68:AF68"/>
    <mergeCell ref="AG68:AH68"/>
    <mergeCell ref="AI68:AK68"/>
    <mergeCell ref="AL68:AM68"/>
    <mergeCell ref="C67:I67"/>
    <mergeCell ref="J67:L67"/>
    <mergeCell ref="M67:N67"/>
    <mergeCell ref="O67:Q67"/>
    <mergeCell ref="R67:S67"/>
    <mergeCell ref="T67:V67"/>
    <mergeCell ref="W67:X67"/>
    <mergeCell ref="AD69:AF69"/>
    <mergeCell ref="AG69:AH69"/>
    <mergeCell ref="AI69:AK69"/>
    <mergeCell ref="AL69:AM69"/>
    <mergeCell ref="C74:I74"/>
    <mergeCell ref="J74:L74"/>
    <mergeCell ref="M74:O74"/>
    <mergeCell ref="V74:AC74"/>
    <mergeCell ref="AD74:AF74"/>
    <mergeCell ref="AG74:AH74"/>
    <mergeCell ref="C69:I69"/>
    <mergeCell ref="J69:L69"/>
    <mergeCell ref="M69:N69"/>
    <mergeCell ref="O69:Q69"/>
    <mergeCell ref="R69:S69"/>
    <mergeCell ref="T69:V69"/>
    <mergeCell ref="W69:X69"/>
    <mergeCell ref="Y69:AA69"/>
    <mergeCell ref="AB69:AC69"/>
    <mergeCell ref="C75:I75"/>
    <mergeCell ref="J75:L75"/>
    <mergeCell ref="M75:O75"/>
    <mergeCell ref="C77:I77"/>
    <mergeCell ref="J77:N77"/>
    <mergeCell ref="O77:S77"/>
    <mergeCell ref="T77:X77"/>
    <mergeCell ref="Y77:AC77"/>
    <mergeCell ref="AN77:AS77"/>
    <mergeCell ref="AT77:AY77"/>
    <mergeCell ref="AZ77:BE77"/>
    <mergeCell ref="BF77:BK77"/>
    <mergeCell ref="BL77:BQ77"/>
    <mergeCell ref="C78:I78"/>
    <mergeCell ref="J78:L78"/>
    <mergeCell ref="M78:N78"/>
    <mergeCell ref="O78:Q78"/>
    <mergeCell ref="R78:S78"/>
    <mergeCell ref="T78:V78"/>
    <mergeCell ref="W78:X78"/>
    <mergeCell ref="Y78:AA78"/>
    <mergeCell ref="AB78:AC78"/>
    <mergeCell ref="AN78:AS78"/>
    <mergeCell ref="AT78:AY78"/>
    <mergeCell ref="AZ78:BE78"/>
    <mergeCell ref="BF78:BK78"/>
    <mergeCell ref="BL78:BQ78"/>
    <mergeCell ref="BD79:BE79"/>
    <mergeCell ref="BF79:BI79"/>
    <mergeCell ref="BJ79:BK79"/>
    <mergeCell ref="C79:I79"/>
    <mergeCell ref="J79:L79"/>
    <mergeCell ref="M79:N79"/>
    <mergeCell ref="O79:Q79"/>
    <mergeCell ref="R79:S79"/>
    <mergeCell ref="T79:V79"/>
    <mergeCell ref="W79:X79"/>
    <mergeCell ref="Y79:AA79"/>
    <mergeCell ref="AB79:AC79"/>
    <mergeCell ref="BL79:BO79"/>
    <mergeCell ref="BP79:BQ79"/>
    <mergeCell ref="C80:I80"/>
    <mergeCell ref="J80:N80"/>
    <mergeCell ref="O80:S80"/>
    <mergeCell ref="T80:X80"/>
    <mergeCell ref="Y80:AC80"/>
    <mergeCell ref="AF80:AM80"/>
    <mergeCell ref="AN80:AQ80"/>
    <mergeCell ref="AR80:AS80"/>
    <mergeCell ref="AT80:AW80"/>
    <mergeCell ref="AX80:AY80"/>
    <mergeCell ref="AZ80:BC80"/>
    <mergeCell ref="BD80:BE80"/>
    <mergeCell ref="BF80:BI80"/>
    <mergeCell ref="BJ80:BK80"/>
    <mergeCell ref="BL80:BO80"/>
    <mergeCell ref="BP80:BQ80"/>
    <mergeCell ref="AF79:AM79"/>
    <mergeCell ref="AN79:AQ79"/>
    <mergeCell ref="AR79:AS79"/>
    <mergeCell ref="AT79:AW79"/>
    <mergeCell ref="AX79:AY79"/>
    <mergeCell ref="AZ79:BC79"/>
    <mergeCell ref="AR81:AS81"/>
    <mergeCell ref="AT81:AW81"/>
    <mergeCell ref="AX81:AY81"/>
    <mergeCell ref="AZ81:BC81"/>
    <mergeCell ref="BD81:BE81"/>
    <mergeCell ref="BF81:BI81"/>
    <mergeCell ref="BJ81:BK81"/>
    <mergeCell ref="C81:I81"/>
    <mergeCell ref="J81:L81"/>
    <mergeCell ref="M81:N81"/>
    <mergeCell ref="O81:Q81"/>
    <mergeCell ref="R81:S81"/>
    <mergeCell ref="T81:V81"/>
    <mergeCell ref="W81:X81"/>
    <mergeCell ref="Y81:AA81"/>
    <mergeCell ref="AB81:AC81"/>
    <mergeCell ref="BL81:BO81"/>
    <mergeCell ref="BP81:BQ81"/>
    <mergeCell ref="C82:I82"/>
    <mergeCell ref="J82:L82"/>
    <mergeCell ref="M82:N82"/>
    <mergeCell ref="O82:Q82"/>
    <mergeCell ref="R82:S82"/>
    <mergeCell ref="T82:V82"/>
    <mergeCell ref="W82:X82"/>
    <mergeCell ref="Y82:AA82"/>
    <mergeCell ref="AB82:AC82"/>
    <mergeCell ref="AF82:AM82"/>
    <mergeCell ref="AN82:AQ82"/>
    <mergeCell ref="AR82:AS82"/>
    <mergeCell ref="AT82:AW82"/>
    <mergeCell ref="AX82:AY82"/>
    <mergeCell ref="AZ82:BC82"/>
    <mergeCell ref="BD82:BE82"/>
    <mergeCell ref="BF82:BI82"/>
    <mergeCell ref="BJ82:BK82"/>
    <mergeCell ref="BL82:BO82"/>
    <mergeCell ref="BP82:BQ82"/>
    <mergeCell ref="AF81:AM81"/>
    <mergeCell ref="AN81:AQ81"/>
    <mergeCell ref="C83:I83"/>
    <mergeCell ref="J83:N83"/>
    <mergeCell ref="O83:S83"/>
    <mergeCell ref="T83:X83"/>
    <mergeCell ref="Y83:AC83"/>
    <mergeCell ref="C84:I84"/>
    <mergeCell ref="J84:L84"/>
    <mergeCell ref="M84:N84"/>
    <mergeCell ref="O84:Q84"/>
    <mergeCell ref="R84:S84"/>
    <mergeCell ref="T84:V84"/>
    <mergeCell ref="W84:X84"/>
    <mergeCell ref="Y84:AA84"/>
    <mergeCell ref="AB84:AC84"/>
    <mergeCell ref="C85:I85"/>
    <mergeCell ref="J85:L85"/>
    <mergeCell ref="M85:N85"/>
    <mergeCell ref="O85:Q85"/>
    <mergeCell ref="R85:S85"/>
    <mergeCell ref="T85:V85"/>
    <mergeCell ref="W85:X85"/>
    <mergeCell ref="Y85:AA85"/>
    <mergeCell ref="AB85:AC85"/>
    <mergeCell ref="C86:I86"/>
    <mergeCell ref="J86:N86"/>
    <mergeCell ref="O86:S86"/>
    <mergeCell ref="T86:X86"/>
    <mergeCell ref="Y86:AC86"/>
    <mergeCell ref="C87:I87"/>
    <mergeCell ref="J87:L87"/>
    <mergeCell ref="M87:N87"/>
    <mergeCell ref="O87:Q87"/>
    <mergeCell ref="R87:S87"/>
    <mergeCell ref="T87:V87"/>
    <mergeCell ref="W87:X87"/>
    <mergeCell ref="Y87:AA87"/>
    <mergeCell ref="AB87:AC87"/>
    <mergeCell ref="C88:I88"/>
    <mergeCell ref="J88:L88"/>
    <mergeCell ref="M88:N88"/>
    <mergeCell ref="O88:Q88"/>
    <mergeCell ref="R88:S88"/>
    <mergeCell ref="T88:V88"/>
    <mergeCell ref="W88:X88"/>
    <mergeCell ref="Y88:AA88"/>
    <mergeCell ref="AB88:AC88"/>
    <mergeCell ref="C89:I89"/>
    <mergeCell ref="J89:N89"/>
    <mergeCell ref="O89:S89"/>
    <mergeCell ref="T89:X89"/>
    <mergeCell ref="Y89:AC89"/>
    <mergeCell ref="C90:I90"/>
    <mergeCell ref="J90:L90"/>
    <mergeCell ref="M90:N90"/>
    <mergeCell ref="O90:Q90"/>
    <mergeCell ref="R90:S90"/>
    <mergeCell ref="T90:V90"/>
    <mergeCell ref="W90:X90"/>
    <mergeCell ref="Y90:AA90"/>
    <mergeCell ref="AB90:AC90"/>
    <mergeCell ref="C91:I91"/>
    <mergeCell ref="J91:L91"/>
    <mergeCell ref="M91:N91"/>
    <mergeCell ref="O91:Q91"/>
    <mergeCell ref="R91:S91"/>
    <mergeCell ref="T91:V91"/>
    <mergeCell ref="W91:X91"/>
    <mergeCell ref="Y91:AA91"/>
    <mergeCell ref="AB91:AC91"/>
    <mergeCell ref="C40:P43"/>
    <mergeCell ref="Q40:AD43"/>
    <mergeCell ref="AE40:AR43"/>
    <mergeCell ref="AS40:BF43"/>
    <mergeCell ref="BG40:BT43"/>
    <mergeCell ref="C23:P26"/>
    <mergeCell ref="Q23:AD26"/>
    <mergeCell ref="AE23:AR26"/>
    <mergeCell ref="AS23:BF26"/>
    <mergeCell ref="BG23:BT26"/>
    <mergeCell ref="C29:P32"/>
    <mergeCell ref="Q29:AD32"/>
    <mergeCell ref="AE29:AR32"/>
    <mergeCell ref="AS29:BF32"/>
    <mergeCell ref="BG29:BT32"/>
    <mergeCell ref="BM38:BT38"/>
    <mergeCell ref="C39:P39"/>
    <mergeCell ref="Q39:AD39"/>
    <mergeCell ref="AE39:AR39"/>
    <mergeCell ref="AS39:BF39"/>
    <mergeCell ref="BG39:BT39"/>
    <mergeCell ref="BM27:BT27"/>
    <mergeCell ref="C28:P28"/>
    <mergeCell ref="Q28:AD28"/>
    <mergeCell ref="C56:P59"/>
    <mergeCell ref="Q56:AD59"/>
    <mergeCell ref="AE56:AR59"/>
    <mergeCell ref="AS56:BF59"/>
    <mergeCell ref="BG56:BT59"/>
    <mergeCell ref="B16:B26"/>
    <mergeCell ref="B27:B37"/>
    <mergeCell ref="B38:B48"/>
    <mergeCell ref="B49:B59"/>
    <mergeCell ref="C45:P48"/>
    <mergeCell ref="Q45:AD48"/>
    <mergeCell ref="AE45:AR48"/>
    <mergeCell ref="AS45:BF48"/>
    <mergeCell ref="BG45:BT48"/>
    <mergeCell ref="C51:P54"/>
    <mergeCell ref="Q51:AD54"/>
    <mergeCell ref="AE51:AR54"/>
    <mergeCell ref="AS51:BF54"/>
    <mergeCell ref="BG51:BT54"/>
    <mergeCell ref="C34:P37"/>
    <mergeCell ref="Q34:AD37"/>
    <mergeCell ref="AE34:AR37"/>
    <mergeCell ref="AS34:BF37"/>
    <mergeCell ref="BG34:BT37"/>
  </mergeCells>
  <phoneticPr fontId="2"/>
  <printOptions horizontalCentered="1"/>
  <pageMargins left="0.23622047244094488" right="0.23622047244094488" top="0.35433070866141736" bottom="0.35433070866141736" header="0.31496062992125984" footer="0.31496062992125984"/>
  <pageSetup paperSize="8" scale="91" orientation="landscape" r:id="rId1"/>
  <rowBreaks count="1" manualBreakCount="1">
    <brk id="60" max="7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2:CH109"/>
  <sheetViews>
    <sheetView view="pageBreakPreview" zoomScale="93" zoomScaleNormal="111" zoomScaleSheetLayoutView="93" workbookViewId="0">
      <selection activeCell="BE89" sqref="BE89"/>
    </sheetView>
  </sheetViews>
  <sheetFormatPr defaultColWidth="3" defaultRowHeight="14.25" customHeight="1" x14ac:dyDescent="0.15"/>
  <cols>
    <col min="1" max="86" width="3.125" style="1" customWidth="1"/>
    <col min="87" max="16384" width="3" style="1"/>
  </cols>
  <sheetData>
    <row r="2" spans="2:86" ht="18.75" x14ac:dyDescent="0.15">
      <c r="B2" s="154" t="s">
        <v>141</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Y2" s="155"/>
      <c r="AZ2" s="155"/>
      <c r="BA2" s="155"/>
      <c r="BB2" s="155"/>
      <c r="BC2" s="17" t="s">
        <v>5</v>
      </c>
      <c r="BD2" s="155"/>
      <c r="BE2" s="155"/>
      <c r="BF2" s="17" t="s">
        <v>2</v>
      </c>
      <c r="BG2" s="155"/>
      <c r="BH2" s="155"/>
      <c r="BI2" s="17" t="s">
        <v>10</v>
      </c>
    </row>
    <row r="3" spans="2:86" ht="5.25" customHeight="1" x14ac:dyDescent="0.15"/>
    <row r="4" spans="2:86" ht="18" customHeight="1" x14ac:dyDescent="0.15">
      <c r="B4" s="154" t="s">
        <v>13</v>
      </c>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row>
    <row r="5" spans="2:86" ht="5.25" customHeight="1" x14ac:dyDescent="0.15"/>
    <row r="6" spans="2:86" ht="17.25" customHeight="1" x14ac:dyDescent="0.15">
      <c r="B6" s="156" t="s">
        <v>16</v>
      </c>
      <c r="C6" s="157"/>
      <c r="D6" s="157"/>
      <c r="E6" s="157"/>
      <c r="F6" s="157"/>
      <c r="G6" s="157"/>
      <c r="H6" s="151"/>
      <c r="I6" s="152"/>
      <c r="J6" s="152"/>
      <c r="K6" s="152"/>
      <c r="L6" s="152"/>
      <c r="M6" s="152"/>
      <c r="N6" s="152"/>
      <c r="O6" s="152"/>
      <c r="P6" s="152"/>
      <c r="Q6" s="152"/>
      <c r="R6" s="152"/>
      <c r="S6" s="152"/>
      <c r="T6" s="152"/>
      <c r="U6" s="152"/>
      <c r="V6" s="152"/>
      <c r="W6" s="153"/>
      <c r="AM6" s="10" t="s">
        <v>23</v>
      </c>
      <c r="AN6" s="10"/>
      <c r="AO6" s="14"/>
      <c r="AP6" s="10"/>
      <c r="AQ6" s="10"/>
      <c r="AR6" s="10"/>
      <c r="AS6" s="10"/>
      <c r="AT6" s="10"/>
      <c r="AU6" s="10"/>
      <c r="AV6" s="10"/>
      <c r="AW6" s="10"/>
      <c r="AX6" s="10"/>
      <c r="AY6" s="10"/>
      <c r="AZ6" s="10"/>
      <c r="BA6" s="10"/>
      <c r="BB6" s="10"/>
      <c r="BC6" s="10"/>
      <c r="BD6" s="10"/>
      <c r="BE6" s="10"/>
      <c r="BF6" s="10"/>
      <c r="BG6" s="10"/>
      <c r="BH6" s="10"/>
    </row>
    <row r="7" spans="2:86" ht="17.25" customHeight="1" x14ac:dyDescent="0.15">
      <c r="B7" s="156" t="s">
        <v>20</v>
      </c>
      <c r="C7" s="157"/>
      <c r="D7" s="157"/>
      <c r="E7" s="157"/>
      <c r="F7" s="157"/>
      <c r="G7" s="158"/>
      <c r="H7" s="156"/>
      <c r="I7" s="157"/>
      <c r="J7" s="157"/>
      <c r="K7" s="157"/>
      <c r="L7" s="157"/>
      <c r="M7" s="157"/>
      <c r="N7" s="157"/>
      <c r="O7" s="157"/>
      <c r="P7" s="157"/>
      <c r="Q7" s="157"/>
      <c r="R7" s="157"/>
      <c r="S7" s="157"/>
      <c r="T7" s="157"/>
      <c r="U7" s="157"/>
      <c r="V7" s="157"/>
      <c r="W7" s="158"/>
      <c r="AM7" s="10"/>
      <c r="AN7" s="10"/>
      <c r="AO7" s="14"/>
      <c r="AP7" s="10"/>
      <c r="AQ7" s="10"/>
      <c r="AR7" s="10"/>
      <c r="AS7" s="10"/>
      <c r="AT7" s="10"/>
      <c r="AU7" s="10"/>
      <c r="AV7" s="10"/>
      <c r="AW7" s="10"/>
      <c r="AX7" s="10"/>
      <c r="AY7" s="10"/>
      <c r="AZ7" s="10"/>
      <c r="BA7" s="10"/>
      <c r="BB7" s="10"/>
      <c r="BC7" s="10"/>
      <c r="BD7" s="10"/>
      <c r="BE7" s="10"/>
      <c r="BF7" s="10"/>
      <c r="BG7" s="14"/>
      <c r="BH7" s="14"/>
    </row>
    <row r="8" spans="2:86" ht="17.25" customHeight="1" x14ac:dyDescent="0.15">
      <c r="B8" s="145" t="s">
        <v>11</v>
      </c>
      <c r="C8" s="146"/>
      <c r="D8" s="146"/>
      <c r="E8" s="146"/>
      <c r="F8" s="146"/>
      <c r="G8" s="147"/>
      <c r="H8" s="145"/>
      <c r="I8" s="146"/>
      <c r="J8" s="146"/>
      <c r="K8" s="146"/>
      <c r="L8" s="146"/>
      <c r="M8" s="146"/>
      <c r="N8" s="146"/>
      <c r="O8" s="146"/>
      <c r="P8" s="146"/>
      <c r="Q8" s="146"/>
      <c r="R8" s="146"/>
      <c r="S8" s="146"/>
      <c r="T8" s="146"/>
      <c r="U8" s="146"/>
      <c r="V8" s="146"/>
      <c r="W8" s="147"/>
      <c r="AM8" s="14" t="s">
        <v>28</v>
      </c>
      <c r="AN8" s="10"/>
      <c r="AO8" s="14"/>
      <c r="AP8" s="10"/>
      <c r="AQ8" s="10"/>
      <c r="AR8" s="10"/>
      <c r="AS8" s="10"/>
      <c r="AT8" s="10"/>
      <c r="AU8" s="10"/>
      <c r="AV8" s="10"/>
      <c r="AW8" s="10"/>
      <c r="AX8" s="10"/>
      <c r="AY8" s="10"/>
      <c r="AZ8" s="10"/>
      <c r="BA8" s="10"/>
      <c r="BB8" s="10"/>
      <c r="BC8" s="10"/>
      <c r="BD8" s="10"/>
      <c r="BE8" s="10"/>
      <c r="BF8" s="10"/>
      <c r="BG8" s="10"/>
      <c r="BH8" s="14"/>
    </row>
    <row r="9" spans="2:86" ht="17.25" customHeight="1" x14ac:dyDescent="0.15">
      <c r="B9" s="145" t="s">
        <v>31</v>
      </c>
      <c r="C9" s="146"/>
      <c r="D9" s="146"/>
      <c r="E9" s="146"/>
      <c r="F9" s="146"/>
      <c r="G9" s="147"/>
      <c r="H9" s="145"/>
      <c r="I9" s="146"/>
      <c r="J9" s="146"/>
      <c r="K9" s="146"/>
      <c r="L9" s="146"/>
      <c r="M9" s="146"/>
      <c r="N9" s="146"/>
      <c r="O9" s="146"/>
      <c r="P9" s="146"/>
      <c r="Q9" s="146"/>
      <c r="R9" s="146"/>
      <c r="S9" s="146"/>
      <c r="T9" s="146"/>
      <c r="U9" s="146"/>
      <c r="V9" s="146"/>
      <c r="W9" s="147"/>
      <c r="AM9" s="10"/>
      <c r="AN9" s="10"/>
      <c r="AO9" s="14"/>
      <c r="AP9" s="10"/>
      <c r="AQ9" s="10"/>
      <c r="AR9" s="10"/>
      <c r="AS9" s="10"/>
      <c r="AT9" s="10"/>
      <c r="AU9" s="10"/>
      <c r="AV9" s="10"/>
      <c r="AW9" s="10"/>
      <c r="AX9" s="10"/>
      <c r="AY9" s="10"/>
      <c r="AZ9" s="10"/>
      <c r="BA9" s="10"/>
      <c r="BB9" s="10"/>
      <c r="BC9" s="10"/>
      <c r="BD9" s="10"/>
      <c r="BE9" s="10"/>
      <c r="BF9" s="10"/>
      <c r="BG9" s="10"/>
      <c r="BH9" s="10"/>
    </row>
    <row r="10" spans="2:86" ht="17.25" customHeight="1" x14ac:dyDescent="0.15">
      <c r="B10" s="148" t="s">
        <v>32</v>
      </c>
      <c r="C10" s="149"/>
      <c r="D10" s="149"/>
      <c r="E10" s="149"/>
      <c r="F10" s="149"/>
      <c r="G10" s="150"/>
      <c r="H10" s="148"/>
      <c r="I10" s="149"/>
      <c r="J10" s="149"/>
      <c r="K10" s="149"/>
      <c r="L10" s="149"/>
      <c r="M10" s="149"/>
      <c r="N10" s="149"/>
      <c r="O10" s="149"/>
      <c r="P10" s="149"/>
      <c r="Q10" s="149"/>
      <c r="R10" s="149"/>
      <c r="S10" s="149"/>
      <c r="T10" s="149"/>
      <c r="U10" s="149"/>
      <c r="V10" s="149"/>
      <c r="W10" s="150"/>
      <c r="AM10" s="15"/>
      <c r="AN10" s="16" t="s">
        <v>34</v>
      </c>
      <c r="AO10" s="15"/>
      <c r="AP10" s="15"/>
      <c r="AQ10" s="15"/>
      <c r="AR10" s="15"/>
      <c r="AS10" s="15"/>
      <c r="AT10" s="15"/>
      <c r="AU10" s="15"/>
      <c r="AV10" s="15"/>
      <c r="AW10" s="15"/>
      <c r="AX10" s="15"/>
      <c r="AY10" s="15"/>
      <c r="AZ10" s="15"/>
      <c r="BA10" s="15"/>
      <c r="BB10" s="15"/>
      <c r="BC10" s="15"/>
      <c r="BD10" s="15"/>
      <c r="BE10" s="15"/>
      <c r="BF10" s="15"/>
      <c r="BG10" s="15"/>
      <c r="BH10" s="15"/>
    </row>
    <row r="11" spans="2:86" ht="17.25" customHeight="1" x14ac:dyDescent="0.15">
      <c r="B11" s="148" t="s">
        <v>37</v>
      </c>
      <c r="C11" s="149"/>
      <c r="D11" s="149"/>
      <c r="E11" s="149"/>
      <c r="F11" s="149"/>
      <c r="G11" s="149"/>
      <c r="H11" s="151" t="s">
        <v>38</v>
      </c>
      <c r="I11" s="152"/>
      <c r="J11" s="152"/>
      <c r="K11" s="152"/>
      <c r="L11" s="152"/>
      <c r="M11" s="152"/>
      <c r="N11" s="152"/>
      <c r="O11" s="152"/>
      <c r="P11" s="152"/>
      <c r="Q11" s="152"/>
      <c r="R11" s="152"/>
      <c r="S11" s="152"/>
      <c r="T11" s="152"/>
      <c r="U11" s="152"/>
      <c r="V11" s="152"/>
      <c r="W11" s="153"/>
      <c r="AN11" s="2"/>
    </row>
    <row r="13" spans="2:86" ht="14.25" customHeight="1" x14ac:dyDescent="0.15">
      <c r="B13" s="2" t="s">
        <v>90</v>
      </c>
      <c r="C13" s="2"/>
      <c r="D13" s="2"/>
      <c r="E13" s="2"/>
      <c r="F13" s="2"/>
      <c r="G13" s="2"/>
      <c r="H13" s="2"/>
      <c r="I13" s="2"/>
      <c r="J13" s="2"/>
      <c r="K13" s="2"/>
      <c r="L13" s="2"/>
      <c r="M13" s="2"/>
      <c r="N13" s="2"/>
      <c r="O13" s="2"/>
      <c r="P13" s="2"/>
      <c r="AS13" s="8"/>
    </row>
    <row r="14" spans="2:86" x14ac:dyDescent="0.15">
      <c r="B14" s="119"/>
      <c r="C14" s="132" t="s">
        <v>95</v>
      </c>
      <c r="D14" s="133"/>
      <c r="E14" s="133"/>
      <c r="F14" s="133"/>
      <c r="G14" s="133"/>
      <c r="H14" s="133"/>
      <c r="I14" s="133"/>
      <c r="J14" s="133"/>
      <c r="K14" s="133"/>
      <c r="L14" s="133"/>
      <c r="M14" s="133"/>
      <c r="N14" s="133"/>
      <c r="O14" s="133"/>
      <c r="P14" s="134"/>
      <c r="Q14" s="132" t="s">
        <v>97</v>
      </c>
      <c r="R14" s="133"/>
      <c r="S14" s="133"/>
      <c r="T14" s="133"/>
      <c r="U14" s="133"/>
      <c r="V14" s="133"/>
      <c r="W14" s="133"/>
      <c r="X14" s="133"/>
      <c r="Y14" s="133"/>
      <c r="Z14" s="133"/>
      <c r="AA14" s="133"/>
      <c r="AB14" s="133"/>
      <c r="AC14" s="133"/>
      <c r="AD14" s="134"/>
      <c r="AE14" s="132" t="s">
        <v>99</v>
      </c>
      <c r="AF14" s="133"/>
      <c r="AG14" s="133"/>
      <c r="AH14" s="133"/>
      <c r="AI14" s="133"/>
      <c r="AJ14" s="133"/>
      <c r="AK14" s="133"/>
      <c r="AL14" s="133"/>
      <c r="AM14" s="133"/>
      <c r="AN14" s="133"/>
      <c r="AO14" s="133"/>
      <c r="AP14" s="133"/>
      <c r="AQ14" s="133"/>
      <c r="AR14" s="134"/>
      <c r="AS14" s="132" t="s">
        <v>102</v>
      </c>
      <c r="AT14" s="133"/>
      <c r="AU14" s="133"/>
      <c r="AV14" s="133"/>
      <c r="AW14" s="133"/>
      <c r="AX14" s="133"/>
      <c r="AY14" s="133"/>
      <c r="AZ14" s="133"/>
      <c r="BA14" s="133"/>
      <c r="BB14" s="133"/>
      <c r="BC14" s="133"/>
      <c r="BD14" s="133"/>
      <c r="BE14" s="133"/>
      <c r="BF14" s="134"/>
      <c r="BG14" s="132" t="s">
        <v>100</v>
      </c>
      <c r="BH14" s="133"/>
      <c r="BI14" s="133"/>
      <c r="BJ14" s="133"/>
      <c r="BK14" s="133"/>
      <c r="BL14" s="133"/>
      <c r="BM14" s="133"/>
      <c r="BN14" s="133"/>
      <c r="BO14" s="133"/>
      <c r="BP14" s="133"/>
      <c r="BQ14" s="133"/>
      <c r="BR14" s="133"/>
      <c r="BS14" s="133"/>
      <c r="BT14" s="134"/>
      <c r="BU14" s="132" t="s">
        <v>96</v>
      </c>
      <c r="BV14" s="133"/>
      <c r="BW14" s="133"/>
      <c r="BX14" s="133"/>
      <c r="BY14" s="133"/>
      <c r="BZ14" s="133"/>
      <c r="CA14" s="133"/>
      <c r="CB14" s="133"/>
      <c r="CC14" s="133"/>
      <c r="CD14" s="133"/>
      <c r="CE14" s="133"/>
      <c r="CF14" s="133"/>
      <c r="CG14" s="133"/>
      <c r="CH14" s="134"/>
    </row>
    <row r="15" spans="2:86" x14ac:dyDescent="0.15">
      <c r="B15" s="120"/>
      <c r="C15" s="142" t="s">
        <v>140</v>
      </c>
      <c r="D15" s="143"/>
      <c r="E15" s="143"/>
      <c r="F15" s="143"/>
      <c r="G15" s="143"/>
      <c r="H15" s="143"/>
      <c r="I15" s="143"/>
      <c r="J15" s="143"/>
      <c r="K15" s="143"/>
      <c r="L15" s="143"/>
      <c r="M15" s="143"/>
      <c r="N15" s="143"/>
      <c r="O15" s="143"/>
      <c r="P15" s="144"/>
      <c r="Q15" s="142" t="s">
        <v>140</v>
      </c>
      <c r="R15" s="143"/>
      <c r="S15" s="143"/>
      <c r="T15" s="143"/>
      <c r="U15" s="143"/>
      <c r="V15" s="143"/>
      <c r="W15" s="143"/>
      <c r="X15" s="143"/>
      <c r="Y15" s="143"/>
      <c r="Z15" s="143"/>
      <c r="AA15" s="143"/>
      <c r="AB15" s="143"/>
      <c r="AC15" s="143"/>
      <c r="AD15" s="144"/>
      <c r="AE15" s="142" t="s">
        <v>140</v>
      </c>
      <c r="AF15" s="143"/>
      <c r="AG15" s="143"/>
      <c r="AH15" s="143"/>
      <c r="AI15" s="143"/>
      <c r="AJ15" s="143"/>
      <c r="AK15" s="143"/>
      <c r="AL15" s="143"/>
      <c r="AM15" s="143"/>
      <c r="AN15" s="143"/>
      <c r="AO15" s="143"/>
      <c r="AP15" s="143"/>
      <c r="AQ15" s="143"/>
      <c r="AR15" s="144"/>
      <c r="AS15" s="142" t="s">
        <v>140</v>
      </c>
      <c r="AT15" s="143"/>
      <c r="AU15" s="143"/>
      <c r="AV15" s="143"/>
      <c r="AW15" s="143"/>
      <c r="AX15" s="143"/>
      <c r="AY15" s="143"/>
      <c r="AZ15" s="143"/>
      <c r="BA15" s="143"/>
      <c r="BB15" s="143"/>
      <c r="BC15" s="143"/>
      <c r="BD15" s="143"/>
      <c r="BE15" s="143"/>
      <c r="BF15" s="144"/>
      <c r="BG15" s="142" t="s">
        <v>140</v>
      </c>
      <c r="BH15" s="143"/>
      <c r="BI15" s="143"/>
      <c r="BJ15" s="143"/>
      <c r="BK15" s="143"/>
      <c r="BL15" s="143"/>
      <c r="BM15" s="143"/>
      <c r="BN15" s="143"/>
      <c r="BO15" s="143"/>
      <c r="BP15" s="143"/>
      <c r="BQ15" s="143"/>
      <c r="BR15" s="143"/>
      <c r="BS15" s="143"/>
      <c r="BT15" s="144"/>
      <c r="BU15" s="142" t="s">
        <v>140</v>
      </c>
      <c r="BV15" s="143"/>
      <c r="BW15" s="143"/>
      <c r="BX15" s="143"/>
      <c r="BY15" s="143"/>
      <c r="BZ15" s="143"/>
      <c r="CA15" s="143"/>
      <c r="CB15" s="143"/>
      <c r="CC15" s="143"/>
      <c r="CD15" s="143"/>
      <c r="CE15" s="143"/>
      <c r="CF15" s="143"/>
      <c r="CG15" s="143"/>
      <c r="CH15" s="144"/>
    </row>
    <row r="16" spans="2:86" ht="13.5" customHeight="1" x14ac:dyDescent="0.15">
      <c r="B16" s="130" t="s">
        <v>43</v>
      </c>
      <c r="C16" s="138" t="s">
        <v>104</v>
      </c>
      <c r="D16" s="139"/>
      <c r="E16" s="139"/>
      <c r="F16" s="139"/>
      <c r="G16" s="139"/>
      <c r="H16" s="139"/>
      <c r="I16" s="140" t="s">
        <v>64</v>
      </c>
      <c r="J16" s="140"/>
      <c r="K16" s="140"/>
      <c r="L16" s="140"/>
      <c r="M16" s="140"/>
      <c r="N16" s="140"/>
      <c r="O16" s="140"/>
      <c r="P16" s="141"/>
      <c r="Q16" s="138" t="s">
        <v>104</v>
      </c>
      <c r="R16" s="139"/>
      <c r="S16" s="139"/>
      <c r="T16" s="139"/>
      <c r="U16" s="139"/>
      <c r="V16" s="139"/>
      <c r="W16" s="140" t="s">
        <v>64</v>
      </c>
      <c r="X16" s="140"/>
      <c r="Y16" s="140"/>
      <c r="Z16" s="140"/>
      <c r="AA16" s="140"/>
      <c r="AB16" s="140"/>
      <c r="AC16" s="140"/>
      <c r="AD16" s="141"/>
      <c r="AE16" s="138" t="s">
        <v>104</v>
      </c>
      <c r="AF16" s="139"/>
      <c r="AG16" s="139"/>
      <c r="AH16" s="139"/>
      <c r="AI16" s="139"/>
      <c r="AJ16" s="139"/>
      <c r="AK16" s="140" t="s">
        <v>64</v>
      </c>
      <c r="AL16" s="140"/>
      <c r="AM16" s="140"/>
      <c r="AN16" s="140"/>
      <c r="AO16" s="140"/>
      <c r="AP16" s="140"/>
      <c r="AQ16" s="140"/>
      <c r="AR16" s="141"/>
      <c r="AS16" s="138" t="s">
        <v>104</v>
      </c>
      <c r="AT16" s="139"/>
      <c r="AU16" s="139"/>
      <c r="AV16" s="139"/>
      <c r="AW16" s="139"/>
      <c r="AX16" s="139"/>
      <c r="AY16" s="140" t="s">
        <v>64</v>
      </c>
      <c r="AZ16" s="140"/>
      <c r="BA16" s="140"/>
      <c r="BB16" s="140"/>
      <c r="BC16" s="140"/>
      <c r="BD16" s="140"/>
      <c r="BE16" s="140"/>
      <c r="BF16" s="141"/>
      <c r="BG16" s="138" t="s">
        <v>104</v>
      </c>
      <c r="BH16" s="139"/>
      <c r="BI16" s="139"/>
      <c r="BJ16" s="139"/>
      <c r="BK16" s="139"/>
      <c r="BL16" s="139"/>
      <c r="BM16" s="140" t="s">
        <v>64</v>
      </c>
      <c r="BN16" s="140"/>
      <c r="BO16" s="140"/>
      <c r="BP16" s="140"/>
      <c r="BQ16" s="140"/>
      <c r="BR16" s="140"/>
      <c r="BS16" s="140"/>
      <c r="BT16" s="141"/>
      <c r="BU16" s="138" t="s">
        <v>104</v>
      </c>
      <c r="BV16" s="139"/>
      <c r="BW16" s="139"/>
      <c r="BX16" s="139"/>
      <c r="BY16" s="139"/>
      <c r="BZ16" s="139"/>
      <c r="CA16" s="140" t="s">
        <v>64</v>
      </c>
      <c r="CB16" s="140"/>
      <c r="CC16" s="140"/>
      <c r="CD16" s="140"/>
      <c r="CE16" s="140"/>
      <c r="CF16" s="140"/>
      <c r="CG16" s="140"/>
      <c r="CH16" s="141"/>
    </row>
    <row r="17" spans="2:86" ht="13.5" customHeight="1" x14ac:dyDescent="0.15">
      <c r="B17" s="130"/>
      <c r="C17" s="132" t="s">
        <v>91</v>
      </c>
      <c r="D17" s="133"/>
      <c r="E17" s="133"/>
      <c r="F17" s="133"/>
      <c r="G17" s="133"/>
      <c r="H17" s="133"/>
      <c r="I17" s="133"/>
      <c r="J17" s="133"/>
      <c r="K17" s="133"/>
      <c r="L17" s="133"/>
      <c r="M17" s="133"/>
      <c r="N17" s="133"/>
      <c r="O17" s="133"/>
      <c r="P17" s="133"/>
      <c r="Q17" s="132" t="s">
        <v>91</v>
      </c>
      <c r="R17" s="133"/>
      <c r="S17" s="133"/>
      <c r="T17" s="133"/>
      <c r="U17" s="133"/>
      <c r="V17" s="133"/>
      <c r="W17" s="133"/>
      <c r="X17" s="133"/>
      <c r="Y17" s="133"/>
      <c r="Z17" s="133"/>
      <c r="AA17" s="133"/>
      <c r="AB17" s="133"/>
      <c r="AC17" s="133"/>
      <c r="AD17" s="133"/>
      <c r="AE17" s="132" t="s">
        <v>91</v>
      </c>
      <c r="AF17" s="133"/>
      <c r="AG17" s="133"/>
      <c r="AH17" s="133"/>
      <c r="AI17" s="133"/>
      <c r="AJ17" s="133"/>
      <c r="AK17" s="133"/>
      <c r="AL17" s="133"/>
      <c r="AM17" s="133"/>
      <c r="AN17" s="133"/>
      <c r="AO17" s="133"/>
      <c r="AP17" s="133"/>
      <c r="AQ17" s="133"/>
      <c r="AR17" s="133"/>
      <c r="AS17" s="132" t="s">
        <v>91</v>
      </c>
      <c r="AT17" s="133"/>
      <c r="AU17" s="133"/>
      <c r="AV17" s="133"/>
      <c r="AW17" s="133"/>
      <c r="AX17" s="133"/>
      <c r="AY17" s="133"/>
      <c r="AZ17" s="133"/>
      <c r="BA17" s="133"/>
      <c r="BB17" s="133"/>
      <c r="BC17" s="133"/>
      <c r="BD17" s="133"/>
      <c r="BE17" s="133"/>
      <c r="BF17" s="133"/>
      <c r="BG17" s="132" t="s">
        <v>91</v>
      </c>
      <c r="BH17" s="133"/>
      <c r="BI17" s="133"/>
      <c r="BJ17" s="133"/>
      <c r="BK17" s="133"/>
      <c r="BL17" s="133"/>
      <c r="BM17" s="133"/>
      <c r="BN17" s="133"/>
      <c r="BO17" s="133"/>
      <c r="BP17" s="133"/>
      <c r="BQ17" s="133"/>
      <c r="BR17" s="133"/>
      <c r="BS17" s="133"/>
      <c r="BT17" s="133"/>
      <c r="BU17" s="132" t="s">
        <v>91</v>
      </c>
      <c r="BV17" s="133"/>
      <c r="BW17" s="133"/>
      <c r="BX17" s="133"/>
      <c r="BY17" s="133"/>
      <c r="BZ17" s="133"/>
      <c r="CA17" s="133"/>
      <c r="CB17" s="133"/>
      <c r="CC17" s="133"/>
      <c r="CD17" s="133"/>
      <c r="CE17" s="133"/>
      <c r="CF17" s="133"/>
      <c r="CG17" s="133"/>
      <c r="CH17" s="134"/>
    </row>
    <row r="18" spans="2:86" ht="13.5" customHeight="1" x14ac:dyDescent="0.15">
      <c r="B18" s="130"/>
      <c r="C18" s="124"/>
      <c r="D18" s="125"/>
      <c r="E18" s="125"/>
      <c r="F18" s="125"/>
      <c r="G18" s="125"/>
      <c r="H18" s="125"/>
      <c r="I18" s="125"/>
      <c r="J18" s="125"/>
      <c r="K18" s="125"/>
      <c r="L18" s="125"/>
      <c r="M18" s="125"/>
      <c r="N18" s="125"/>
      <c r="O18" s="125"/>
      <c r="P18" s="126"/>
      <c r="Q18" s="124"/>
      <c r="R18" s="125"/>
      <c r="S18" s="125"/>
      <c r="T18" s="125"/>
      <c r="U18" s="125"/>
      <c r="V18" s="125"/>
      <c r="W18" s="125"/>
      <c r="X18" s="125"/>
      <c r="Y18" s="125"/>
      <c r="Z18" s="125"/>
      <c r="AA18" s="125"/>
      <c r="AB18" s="125"/>
      <c r="AC18" s="125"/>
      <c r="AD18" s="126"/>
      <c r="AE18" s="124"/>
      <c r="AF18" s="125"/>
      <c r="AG18" s="125"/>
      <c r="AH18" s="125"/>
      <c r="AI18" s="125"/>
      <c r="AJ18" s="125"/>
      <c r="AK18" s="125"/>
      <c r="AL18" s="125"/>
      <c r="AM18" s="125"/>
      <c r="AN18" s="125"/>
      <c r="AO18" s="125"/>
      <c r="AP18" s="125"/>
      <c r="AQ18" s="125"/>
      <c r="AR18" s="126"/>
      <c r="AS18" s="124"/>
      <c r="AT18" s="125"/>
      <c r="AU18" s="125"/>
      <c r="AV18" s="125"/>
      <c r="AW18" s="125"/>
      <c r="AX18" s="125"/>
      <c r="AY18" s="125"/>
      <c r="AZ18" s="125"/>
      <c r="BA18" s="125"/>
      <c r="BB18" s="125"/>
      <c r="BC18" s="125"/>
      <c r="BD18" s="125"/>
      <c r="BE18" s="125"/>
      <c r="BF18" s="126"/>
      <c r="BG18" s="124"/>
      <c r="BH18" s="125"/>
      <c r="BI18" s="125"/>
      <c r="BJ18" s="125"/>
      <c r="BK18" s="125"/>
      <c r="BL18" s="125"/>
      <c r="BM18" s="125"/>
      <c r="BN18" s="125"/>
      <c r="BO18" s="125"/>
      <c r="BP18" s="125"/>
      <c r="BQ18" s="125"/>
      <c r="BR18" s="125"/>
      <c r="BS18" s="125"/>
      <c r="BT18" s="126"/>
      <c r="BU18" s="124"/>
      <c r="BV18" s="125"/>
      <c r="BW18" s="125"/>
      <c r="BX18" s="125"/>
      <c r="BY18" s="125"/>
      <c r="BZ18" s="125"/>
      <c r="CA18" s="125"/>
      <c r="CB18" s="125"/>
      <c r="CC18" s="125"/>
      <c r="CD18" s="125"/>
      <c r="CE18" s="125"/>
      <c r="CF18" s="125"/>
      <c r="CG18" s="125"/>
      <c r="CH18" s="126"/>
    </row>
    <row r="19" spans="2:86" ht="13.5" customHeight="1" x14ac:dyDescent="0.15">
      <c r="B19" s="130"/>
      <c r="C19" s="124"/>
      <c r="D19" s="125"/>
      <c r="E19" s="125"/>
      <c r="F19" s="125"/>
      <c r="G19" s="125"/>
      <c r="H19" s="125"/>
      <c r="I19" s="125"/>
      <c r="J19" s="125"/>
      <c r="K19" s="125"/>
      <c r="L19" s="125"/>
      <c r="M19" s="125"/>
      <c r="N19" s="125"/>
      <c r="O19" s="125"/>
      <c r="P19" s="126"/>
      <c r="Q19" s="124"/>
      <c r="R19" s="125"/>
      <c r="S19" s="125"/>
      <c r="T19" s="125"/>
      <c r="U19" s="125"/>
      <c r="V19" s="125"/>
      <c r="W19" s="125"/>
      <c r="X19" s="125"/>
      <c r="Y19" s="125"/>
      <c r="Z19" s="125"/>
      <c r="AA19" s="125"/>
      <c r="AB19" s="125"/>
      <c r="AC19" s="125"/>
      <c r="AD19" s="126"/>
      <c r="AE19" s="124"/>
      <c r="AF19" s="125"/>
      <c r="AG19" s="125"/>
      <c r="AH19" s="125"/>
      <c r="AI19" s="125"/>
      <c r="AJ19" s="125"/>
      <c r="AK19" s="125"/>
      <c r="AL19" s="125"/>
      <c r="AM19" s="125"/>
      <c r="AN19" s="125"/>
      <c r="AO19" s="125"/>
      <c r="AP19" s="125"/>
      <c r="AQ19" s="125"/>
      <c r="AR19" s="126"/>
      <c r="AS19" s="124"/>
      <c r="AT19" s="125"/>
      <c r="AU19" s="125"/>
      <c r="AV19" s="125"/>
      <c r="AW19" s="125"/>
      <c r="AX19" s="125"/>
      <c r="AY19" s="125"/>
      <c r="AZ19" s="125"/>
      <c r="BA19" s="125"/>
      <c r="BB19" s="125"/>
      <c r="BC19" s="125"/>
      <c r="BD19" s="125"/>
      <c r="BE19" s="125"/>
      <c r="BF19" s="126"/>
      <c r="BG19" s="124"/>
      <c r="BH19" s="125"/>
      <c r="BI19" s="125"/>
      <c r="BJ19" s="125"/>
      <c r="BK19" s="125"/>
      <c r="BL19" s="125"/>
      <c r="BM19" s="125"/>
      <c r="BN19" s="125"/>
      <c r="BO19" s="125"/>
      <c r="BP19" s="125"/>
      <c r="BQ19" s="125"/>
      <c r="BR19" s="125"/>
      <c r="BS19" s="125"/>
      <c r="BT19" s="126"/>
      <c r="BU19" s="124"/>
      <c r="BV19" s="125"/>
      <c r="BW19" s="125"/>
      <c r="BX19" s="125"/>
      <c r="BY19" s="125"/>
      <c r="BZ19" s="125"/>
      <c r="CA19" s="125"/>
      <c r="CB19" s="125"/>
      <c r="CC19" s="125"/>
      <c r="CD19" s="125"/>
      <c r="CE19" s="125"/>
      <c r="CF19" s="125"/>
      <c r="CG19" s="125"/>
      <c r="CH19" s="126"/>
    </row>
    <row r="20" spans="2:86" ht="13.5" customHeight="1" x14ac:dyDescent="0.15">
      <c r="B20" s="130"/>
      <c r="C20" s="124"/>
      <c r="D20" s="125"/>
      <c r="E20" s="125"/>
      <c r="F20" s="125"/>
      <c r="G20" s="125"/>
      <c r="H20" s="125"/>
      <c r="I20" s="125"/>
      <c r="J20" s="125"/>
      <c r="K20" s="125"/>
      <c r="L20" s="125"/>
      <c r="M20" s="125"/>
      <c r="N20" s="125"/>
      <c r="O20" s="125"/>
      <c r="P20" s="126"/>
      <c r="Q20" s="124"/>
      <c r="R20" s="125"/>
      <c r="S20" s="125"/>
      <c r="T20" s="125"/>
      <c r="U20" s="125"/>
      <c r="V20" s="125"/>
      <c r="W20" s="125"/>
      <c r="X20" s="125"/>
      <c r="Y20" s="125"/>
      <c r="Z20" s="125"/>
      <c r="AA20" s="125"/>
      <c r="AB20" s="125"/>
      <c r="AC20" s="125"/>
      <c r="AD20" s="126"/>
      <c r="AE20" s="124"/>
      <c r="AF20" s="125"/>
      <c r="AG20" s="125"/>
      <c r="AH20" s="125"/>
      <c r="AI20" s="125"/>
      <c r="AJ20" s="125"/>
      <c r="AK20" s="125"/>
      <c r="AL20" s="125"/>
      <c r="AM20" s="125"/>
      <c r="AN20" s="125"/>
      <c r="AO20" s="125"/>
      <c r="AP20" s="125"/>
      <c r="AQ20" s="125"/>
      <c r="AR20" s="126"/>
      <c r="AS20" s="124"/>
      <c r="AT20" s="125"/>
      <c r="AU20" s="125"/>
      <c r="AV20" s="125"/>
      <c r="AW20" s="125"/>
      <c r="AX20" s="125"/>
      <c r="AY20" s="125"/>
      <c r="AZ20" s="125"/>
      <c r="BA20" s="125"/>
      <c r="BB20" s="125"/>
      <c r="BC20" s="125"/>
      <c r="BD20" s="125"/>
      <c r="BE20" s="125"/>
      <c r="BF20" s="126"/>
      <c r="BG20" s="124"/>
      <c r="BH20" s="125"/>
      <c r="BI20" s="125"/>
      <c r="BJ20" s="125"/>
      <c r="BK20" s="125"/>
      <c r="BL20" s="125"/>
      <c r="BM20" s="125"/>
      <c r="BN20" s="125"/>
      <c r="BO20" s="125"/>
      <c r="BP20" s="125"/>
      <c r="BQ20" s="125"/>
      <c r="BR20" s="125"/>
      <c r="BS20" s="125"/>
      <c r="BT20" s="126"/>
      <c r="BU20" s="124"/>
      <c r="BV20" s="125"/>
      <c r="BW20" s="125"/>
      <c r="BX20" s="125"/>
      <c r="BY20" s="125"/>
      <c r="BZ20" s="125"/>
      <c r="CA20" s="125"/>
      <c r="CB20" s="125"/>
      <c r="CC20" s="125"/>
      <c r="CD20" s="125"/>
      <c r="CE20" s="125"/>
      <c r="CF20" s="125"/>
      <c r="CG20" s="125"/>
      <c r="CH20" s="126"/>
    </row>
    <row r="21" spans="2:86" ht="13.5" customHeight="1" x14ac:dyDescent="0.15">
      <c r="B21" s="130"/>
      <c r="C21" s="127"/>
      <c r="D21" s="128"/>
      <c r="E21" s="128"/>
      <c r="F21" s="128"/>
      <c r="G21" s="128"/>
      <c r="H21" s="128"/>
      <c r="I21" s="128"/>
      <c r="J21" s="128"/>
      <c r="K21" s="128"/>
      <c r="L21" s="128"/>
      <c r="M21" s="128"/>
      <c r="N21" s="128"/>
      <c r="O21" s="128"/>
      <c r="P21" s="129"/>
      <c r="Q21" s="127"/>
      <c r="R21" s="128"/>
      <c r="S21" s="128"/>
      <c r="T21" s="128"/>
      <c r="U21" s="128"/>
      <c r="V21" s="128"/>
      <c r="W21" s="128"/>
      <c r="X21" s="128"/>
      <c r="Y21" s="128"/>
      <c r="Z21" s="128"/>
      <c r="AA21" s="128"/>
      <c r="AB21" s="128"/>
      <c r="AC21" s="128"/>
      <c r="AD21" s="129"/>
      <c r="AE21" s="127"/>
      <c r="AF21" s="128"/>
      <c r="AG21" s="128"/>
      <c r="AH21" s="128"/>
      <c r="AI21" s="128"/>
      <c r="AJ21" s="128"/>
      <c r="AK21" s="128"/>
      <c r="AL21" s="128"/>
      <c r="AM21" s="128"/>
      <c r="AN21" s="128"/>
      <c r="AO21" s="128"/>
      <c r="AP21" s="128"/>
      <c r="AQ21" s="128"/>
      <c r="AR21" s="129"/>
      <c r="AS21" s="127"/>
      <c r="AT21" s="128"/>
      <c r="AU21" s="128"/>
      <c r="AV21" s="128"/>
      <c r="AW21" s="128"/>
      <c r="AX21" s="128"/>
      <c r="AY21" s="128"/>
      <c r="AZ21" s="128"/>
      <c r="BA21" s="128"/>
      <c r="BB21" s="128"/>
      <c r="BC21" s="128"/>
      <c r="BD21" s="128"/>
      <c r="BE21" s="128"/>
      <c r="BF21" s="129"/>
      <c r="BG21" s="127"/>
      <c r="BH21" s="128"/>
      <c r="BI21" s="128"/>
      <c r="BJ21" s="128"/>
      <c r="BK21" s="128"/>
      <c r="BL21" s="128"/>
      <c r="BM21" s="128"/>
      <c r="BN21" s="128"/>
      <c r="BO21" s="128"/>
      <c r="BP21" s="128"/>
      <c r="BQ21" s="128"/>
      <c r="BR21" s="128"/>
      <c r="BS21" s="128"/>
      <c r="BT21" s="129"/>
      <c r="BU21" s="127"/>
      <c r="BV21" s="128"/>
      <c r="BW21" s="128"/>
      <c r="BX21" s="128"/>
      <c r="BY21" s="128"/>
      <c r="BZ21" s="128"/>
      <c r="CA21" s="128"/>
      <c r="CB21" s="128"/>
      <c r="CC21" s="128"/>
      <c r="CD21" s="128"/>
      <c r="CE21" s="128"/>
      <c r="CF21" s="128"/>
      <c r="CG21" s="128"/>
      <c r="CH21" s="129"/>
    </row>
    <row r="22" spans="2:86" ht="13.5" customHeight="1" x14ac:dyDescent="0.15">
      <c r="B22" s="130"/>
      <c r="C22" s="135" t="s">
        <v>39</v>
      </c>
      <c r="D22" s="136"/>
      <c r="E22" s="136"/>
      <c r="F22" s="136"/>
      <c r="G22" s="136"/>
      <c r="H22" s="136"/>
      <c r="I22" s="136"/>
      <c r="J22" s="136"/>
      <c r="K22" s="136"/>
      <c r="L22" s="136"/>
      <c r="M22" s="136"/>
      <c r="N22" s="136"/>
      <c r="O22" s="136"/>
      <c r="P22" s="136"/>
      <c r="Q22" s="135" t="s">
        <v>39</v>
      </c>
      <c r="R22" s="136"/>
      <c r="S22" s="136"/>
      <c r="T22" s="136"/>
      <c r="U22" s="136"/>
      <c r="V22" s="136"/>
      <c r="W22" s="136"/>
      <c r="X22" s="136"/>
      <c r="Y22" s="136"/>
      <c r="Z22" s="136"/>
      <c r="AA22" s="136"/>
      <c r="AB22" s="136"/>
      <c r="AC22" s="136"/>
      <c r="AD22" s="136"/>
      <c r="AE22" s="135" t="s">
        <v>39</v>
      </c>
      <c r="AF22" s="136"/>
      <c r="AG22" s="136"/>
      <c r="AH22" s="136"/>
      <c r="AI22" s="136"/>
      <c r="AJ22" s="136"/>
      <c r="AK22" s="136"/>
      <c r="AL22" s="136"/>
      <c r="AM22" s="136"/>
      <c r="AN22" s="136"/>
      <c r="AO22" s="136"/>
      <c r="AP22" s="136"/>
      <c r="AQ22" s="136"/>
      <c r="AR22" s="136"/>
      <c r="AS22" s="135" t="s">
        <v>39</v>
      </c>
      <c r="AT22" s="136"/>
      <c r="AU22" s="136"/>
      <c r="AV22" s="136"/>
      <c r="AW22" s="136"/>
      <c r="AX22" s="136"/>
      <c r="AY22" s="136"/>
      <c r="AZ22" s="136"/>
      <c r="BA22" s="136"/>
      <c r="BB22" s="136"/>
      <c r="BC22" s="136"/>
      <c r="BD22" s="136"/>
      <c r="BE22" s="136"/>
      <c r="BF22" s="136"/>
      <c r="BG22" s="135" t="s">
        <v>39</v>
      </c>
      <c r="BH22" s="136"/>
      <c r="BI22" s="136"/>
      <c r="BJ22" s="136"/>
      <c r="BK22" s="136"/>
      <c r="BL22" s="136"/>
      <c r="BM22" s="136"/>
      <c r="BN22" s="136"/>
      <c r="BO22" s="136"/>
      <c r="BP22" s="136"/>
      <c r="BQ22" s="136"/>
      <c r="BR22" s="136"/>
      <c r="BS22" s="136"/>
      <c r="BT22" s="136"/>
      <c r="BU22" s="135" t="s">
        <v>39</v>
      </c>
      <c r="BV22" s="136"/>
      <c r="BW22" s="136"/>
      <c r="BX22" s="136"/>
      <c r="BY22" s="136"/>
      <c r="BZ22" s="136"/>
      <c r="CA22" s="136"/>
      <c r="CB22" s="136"/>
      <c r="CC22" s="136"/>
      <c r="CD22" s="136"/>
      <c r="CE22" s="136"/>
      <c r="CF22" s="136"/>
      <c r="CG22" s="136"/>
      <c r="CH22" s="137"/>
    </row>
    <row r="23" spans="2:86" ht="13.5" customHeight="1" x14ac:dyDescent="0.15">
      <c r="B23" s="130"/>
      <c r="C23" s="121"/>
      <c r="D23" s="122"/>
      <c r="E23" s="122"/>
      <c r="F23" s="122"/>
      <c r="G23" s="122"/>
      <c r="H23" s="122"/>
      <c r="I23" s="122"/>
      <c r="J23" s="122"/>
      <c r="K23" s="122"/>
      <c r="L23" s="122"/>
      <c r="M23" s="122"/>
      <c r="N23" s="122"/>
      <c r="O23" s="122"/>
      <c r="P23" s="123"/>
      <c r="Q23" s="121"/>
      <c r="R23" s="122"/>
      <c r="S23" s="122"/>
      <c r="T23" s="122"/>
      <c r="U23" s="122"/>
      <c r="V23" s="122"/>
      <c r="W23" s="122"/>
      <c r="X23" s="122"/>
      <c r="Y23" s="122"/>
      <c r="Z23" s="122"/>
      <c r="AA23" s="122"/>
      <c r="AB23" s="122"/>
      <c r="AC23" s="122"/>
      <c r="AD23" s="123"/>
      <c r="AE23" s="121"/>
      <c r="AF23" s="122"/>
      <c r="AG23" s="122"/>
      <c r="AH23" s="122"/>
      <c r="AI23" s="122"/>
      <c r="AJ23" s="122"/>
      <c r="AK23" s="122"/>
      <c r="AL23" s="122"/>
      <c r="AM23" s="122"/>
      <c r="AN23" s="122"/>
      <c r="AO23" s="122"/>
      <c r="AP23" s="122"/>
      <c r="AQ23" s="122"/>
      <c r="AR23" s="123"/>
      <c r="AS23" s="121"/>
      <c r="AT23" s="122"/>
      <c r="AU23" s="122"/>
      <c r="AV23" s="122"/>
      <c r="AW23" s="122"/>
      <c r="AX23" s="122"/>
      <c r="AY23" s="122"/>
      <c r="AZ23" s="122"/>
      <c r="BA23" s="122"/>
      <c r="BB23" s="122"/>
      <c r="BC23" s="122"/>
      <c r="BD23" s="122"/>
      <c r="BE23" s="122"/>
      <c r="BF23" s="123"/>
      <c r="BG23" s="121"/>
      <c r="BH23" s="122"/>
      <c r="BI23" s="122"/>
      <c r="BJ23" s="122"/>
      <c r="BK23" s="122"/>
      <c r="BL23" s="122"/>
      <c r="BM23" s="122"/>
      <c r="BN23" s="122"/>
      <c r="BO23" s="122"/>
      <c r="BP23" s="122"/>
      <c r="BQ23" s="122"/>
      <c r="BR23" s="122"/>
      <c r="BS23" s="122"/>
      <c r="BT23" s="123"/>
      <c r="BU23" s="121"/>
      <c r="BV23" s="122"/>
      <c r="BW23" s="122"/>
      <c r="BX23" s="122"/>
      <c r="BY23" s="122"/>
      <c r="BZ23" s="122"/>
      <c r="CA23" s="122"/>
      <c r="CB23" s="122"/>
      <c r="CC23" s="122"/>
      <c r="CD23" s="122"/>
      <c r="CE23" s="122"/>
      <c r="CF23" s="122"/>
      <c r="CG23" s="122"/>
      <c r="CH23" s="123"/>
    </row>
    <row r="24" spans="2:86" ht="13.5" customHeight="1" x14ac:dyDescent="0.15">
      <c r="B24" s="130"/>
      <c r="C24" s="124"/>
      <c r="D24" s="125"/>
      <c r="E24" s="125"/>
      <c r="F24" s="125"/>
      <c r="G24" s="125"/>
      <c r="H24" s="125"/>
      <c r="I24" s="125"/>
      <c r="J24" s="125"/>
      <c r="K24" s="125"/>
      <c r="L24" s="125"/>
      <c r="M24" s="125"/>
      <c r="N24" s="125"/>
      <c r="O24" s="125"/>
      <c r="P24" s="126"/>
      <c r="Q24" s="124"/>
      <c r="R24" s="125"/>
      <c r="S24" s="125"/>
      <c r="T24" s="125"/>
      <c r="U24" s="125"/>
      <c r="V24" s="125"/>
      <c r="W24" s="125"/>
      <c r="X24" s="125"/>
      <c r="Y24" s="125"/>
      <c r="Z24" s="125"/>
      <c r="AA24" s="125"/>
      <c r="AB24" s="125"/>
      <c r="AC24" s="125"/>
      <c r="AD24" s="126"/>
      <c r="AE24" s="124"/>
      <c r="AF24" s="125"/>
      <c r="AG24" s="125"/>
      <c r="AH24" s="125"/>
      <c r="AI24" s="125"/>
      <c r="AJ24" s="125"/>
      <c r="AK24" s="125"/>
      <c r="AL24" s="125"/>
      <c r="AM24" s="125"/>
      <c r="AN24" s="125"/>
      <c r="AO24" s="125"/>
      <c r="AP24" s="125"/>
      <c r="AQ24" s="125"/>
      <c r="AR24" s="126"/>
      <c r="AS24" s="124"/>
      <c r="AT24" s="125"/>
      <c r="AU24" s="125"/>
      <c r="AV24" s="125"/>
      <c r="AW24" s="125"/>
      <c r="AX24" s="125"/>
      <c r="AY24" s="125"/>
      <c r="AZ24" s="125"/>
      <c r="BA24" s="125"/>
      <c r="BB24" s="125"/>
      <c r="BC24" s="125"/>
      <c r="BD24" s="125"/>
      <c r="BE24" s="125"/>
      <c r="BF24" s="126"/>
      <c r="BG24" s="124"/>
      <c r="BH24" s="125"/>
      <c r="BI24" s="125"/>
      <c r="BJ24" s="125"/>
      <c r="BK24" s="125"/>
      <c r="BL24" s="125"/>
      <c r="BM24" s="125"/>
      <c r="BN24" s="125"/>
      <c r="BO24" s="125"/>
      <c r="BP24" s="125"/>
      <c r="BQ24" s="125"/>
      <c r="BR24" s="125"/>
      <c r="BS24" s="125"/>
      <c r="BT24" s="126"/>
      <c r="BU24" s="124"/>
      <c r="BV24" s="125"/>
      <c r="BW24" s="125"/>
      <c r="BX24" s="125"/>
      <c r="BY24" s="125"/>
      <c r="BZ24" s="125"/>
      <c r="CA24" s="125"/>
      <c r="CB24" s="125"/>
      <c r="CC24" s="125"/>
      <c r="CD24" s="125"/>
      <c r="CE24" s="125"/>
      <c r="CF24" s="125"/>
      <c r="CG24" s="125"/>
      <c r="CH24" s="126"/>
    </row>
    <row r="25" spans="2:86" ht="13.5" customHeight="1" x14ac:dyDescent="0.15">
      <c r="B25" s="130"/>
      <c r="C25" s="124"/>
      <c r="D25" s="125"/>
      <c r="E25" s="125"/>
      <c r="F25" s="125"/>
      <c r="G25" s="125"/>
      <c r="H25" s="125"/>
      <c r="I25" s="125"/>
      <c r="J25" s="125"/>
      <c r="K25" s="125"/>
      <c r="L25" s="125"/>
      <c r="M25" s="125"/>
      <c r="N25" s="125"/>
      <c r="O25" s="125"/>
      <c r="P25" s="126"/>
      <c r="Q25" s="124"/>
      <c r="R25" s="125"/>
      <c r="S25" s="125"/>
      <c r="T25" s="125"/>
      <c r="U25" s="125"/>
      <c r="V25" s="125"/>
      <c r="W25" s="125"/>
      <c r="X25" s="125"/>
      <c r="Y25" s="125"/>
      <c r="Z25" s="125"/>
      <c r="AA25" s="125"/>
      <c r="AB25" s="125"/>
      <c r="AC25" s="125"/>
      <c r="AD25" s="126"/>
      <c r="AE25" s="124"/>
      <c r="AF25" s="125"/>
      <c r="AG25" s="125"/>
      <c r="AH25" s="125"/>
      <c r="AI25" s="125"/>
      <c r="AJ25" s="125"/>
      <c r="AK25" s="125"/>
      <c r="AL25" s="125"/>
      <c r="AM25" s="125"/>
      <c r="AN25" s="125"/>
      <c r="AO25" s="125"/>
      <c r="AP25" s="125"/>
      <c r="AQ25" s="125"/>
      <c r="AR25" s="126"/>
      <c r="AS25" s="124"/>
      <c r="AT25" s="125"/>
      <c r="AU25" s="125"/>
      <c r="AV25" s="125"/>
      <c r="AW25" s="125"/>
      <c r="AX25" s="125"/>
      <c r="AY25" s="125"/>
      <c r="AZ25" s="125"/>
      <c r="BA25" s="125"/>
      <c r="BB25" s="125"/>
      <c r="BC25" s="125"/>
      <c r="BD25" s="125"/>
      <c r="BE25" s="125"/>
      <c r="BF25" s="126"/>
      <c r="BG25" s="124"/>
      <c r="BH25" s="125"/>
      <c r="BI25" s="125"/>
      <c r="BJ25" s="125"/>
      <c r="BK25" s="125"/>
      <c r="BL25" s="125"/>
      <c r="BM25" s="125"/>
      <c r="BN25" s="125"/>
      <c r="BO25" s="125"/>
      <c r="BP25" s="125"/>
      <c r="BQ25" s="125"/>
      <c r="BR25" s="125"/>
      <c r="BS25" s="125"/>
      <c r="BT25" s="126"/>
      <c r="BU25" s="124"/>
      <c r="BV25" s="125"/>
      <c r="BW25" s="125"/>
      <c r="BX25" s="125"/>
      <c r="BY25" s="125"/>
      <c r="BZ25" s="125"/>
      <c r="CA25" s="125"/>
      <c r="CB25" s="125"/>
      <c r="CC25" s="125"/>
      <c r="CD25" s="125"/>
      <c r="CE25" s="125"/>
      <c r="CF25" s="125"/>
      <c r="CG25" s="125"/>
      <c r="CH25" s="126"/>
    </row>
    <row r="26" spans="2:86" ht="13.5" customHeight="1" x14ac:dyDescent="0.15">
      <c r="B26" s="130"/>
      <c r="C26" s="127"/>
      <c r="D26" s="128"/>
      <c r="E26" s="128"/>
      <c r="F26" s="128"/>
      <c r="G26" s="128"/>
      <c r="H26" s="128"/>
      <c r="I26" s="128"/>
      <c r="J26" s="128"/>
      <c r="K26" s="128"/>
      <c r="L26" s="128"/>
      <c r="M26" s="128"/>
      <c r="N26" s="128"/>
      <c r="O26" s="128"/>
      <c r="P26" s="129"/>
      <c r="Q26" s="127"/>
      <c r="R26" s="128"/>
      <c r="S26" s="128"/>
      <c r="T26" s="128"/>
      <c r="U26" s="128"/>
      <c r="V26" s="128"/>
      <c r="W26" s="128"/>
      <c r="X26" s="128"/>
      <c r="Y26" s="128"/>
      <c r="Z26" s="128"/>
      <c r="AA26" s="128"/>
      <c r="AB26" s="128"/>
      <c r="AC26" s="128"/>
      <c r="AD26" s="129"/>
      <c r="AE26" s="127"/>
      <c r="AF26" s="128"/>
      <c r="AG26" s="128"/>
      <c r="AH26" s="128"/>
      <c r="AI26" s="128"/>
      <c r="AJ26" s="128"/>
      <c r="AK26" s="128"/>
      <c r="AL26" s="128"/>
      <c r="AM26" s="128"/>
      <c r="AN26" s="128"/>
      <c r="AO26" s="128"/>
      <c r="AP26" s="128"/>
      <c r="AQ26" s="128"/>
      <c r="AR26" s="129"/>
      <c r="AS26" s="127"/>
      <c r="AT26" s="128"/>
      <c r="AU26" s="128"/>
      <c r="AV26" s="128"/>
      <c r="AW26" s="128"/>
      <c r="AX26" s="128"/>
      <c r="AY26" s="128"/>
      <c r="AZ26" s="128"/>
      <c r="BA26" s="128"/>
      <c r="BB26" s="128"/>
      <c r="BC26" s="128"/>
      <c r="BD26" s="128"/>
      <c r="BE26" s="128"/>
      <c r="BF26" s="129"/>
      <c r="BG26" s="127"/>
      <c r="BH26" s="128"/>
      <c r="BI26" s="128"/>
      <c r="BJ26" s="128"/>
      <c r="BK26" s="128"/>
      <c r="BL26" s="128"/>
      <c r="BM26" s="128"/>
      <c r="BN26" s="128"/>
      <c r="BO26" s="128"/>
      <c r="BP26" s="128"/>
      <c r="BQ26" s="128"/>
      <c r="BR26" s="128"/>
      <c r="BS26" s="128"/>
      <c r="BT26" s="129"/>
      <c r="BU26" s="127"/>
      <c r="BV26" s="128"/>
      <c r="BW26" s="128"/>
      <c r="BX26" s="128"/>
      <c r="BY26" s="128"/>
      <c r="BZ26" s="128"/>
      <c r="CA26" s="128"/>
      <c r="CB26" s="128"/>
      <c r="CC26" s="128"/>
      <c r="CD26" s="128"/>
      <c r="CE26" s="128"/>
      <c r="CF26" s="128"/>
      <c r="CG26" s="128"/>
      <c r="CH26" s="129"/>
    </row>
    <row r="27" spans="2:86" ht="13.5" customHeight="1" x14ac:dyDescent="0.15">
      <c r="B27" s="130" t="s">
        <v>45</v>
      </c>
      <c r="C27" s="138" t="s">
        <v>104</v>
      </c>
      <c r="D27" s="139"/>
      <c r="E27" s="139"/>
      <c r="F27" s="139"/>
      <c r="G27" s="139"/>
      <c r="H27" s="139"/>
      <c r="I27" s="140" t="s">
        <v>64</v>
      </c>
      <c r="J27" s="140"/>
      <c r="K27" s="140"/>
      <c r="L27" s="140"/>
      <c r="M27" s="140"/>
      <c r="N27" s="140"/>
      <c r="O27" s="140"/>
      <c r="P27" s="141"/>
      <c r="Q27" s="138" t="s">
        <v>104</v>
      </c>
      <c r="R27" s="139"/>
      <c r="S27" s="139"/>
      <c r="T27" s="139"/>
      <c r="U27" s="139"/>
      <c r="V27" s="139"/>
      <c r="W27" s="140" t="s">
        <v>64</v>
      </c>
      <c r="X27" s="140"/>
      <c r="Y27" s="140"/>
      <c r="Z27" s="140"/>
      <c r="AA27" s="140"/>
      <c r="AB27" s="140"/>
      <c r="AC27" s="140"/>
      <c r="AD27" s="141"/>
      <c r="AE27" s="138" t="s">
        <v>104</v>
      </c>
      <c r="AF27" s="139"/>
      <c r="AG27" s="139"/>
      <c r="AH27" s="139"/>
      <c r="AI27" s="139"/>
      <c r="AJ27" s="139"/>
      <c r="AK27" s="140" t="s">
        <v>64</v>
      </c>
      <c r="AL27" s="140"/>
      <c r="AM27" s="140"/>
      <c r="AN27" s="140"/>
      <c r="AO27" s="140"/>
      <c r="AP27" s="140"/>
      <c r="AQ27" s="140"/>
      <c r="AR27" s="141"/>
      <c r="AS27" s="138" t="s">
        <v>104</v>
      </c>
      <c r="AT27" s="139"/>
      <c r="AU27" s="139"/>
      <c r="AV27" s="139"/>
      <c r="AW27" s="139"/>
      <c r="AX27" s="139"/>
      <c r="AY27" s="140" t="s">
        <v>64</v>
      </c>
      <c r="AZ27" s="140"/>
      <c r="BA27" s="140"/>
      <c r="BB27" s="140"/>
      <c r="BC27" s="140"/>
      <c r="BD27" s="140"/>
      <c r="BE27" s="140"/>
      <c r="BF27" s="141"/>
      <c r="BG27" s="138" t="s">
        <v>104</v>
      </c>
      <c r="BH27" s="139"/>
      <c r="BI27" s="139"/>
      <c r="BJ27" s="139"/>
      <c r="BK27" s="139"/>
      <c r="BL27" s="139"/>
      <c r="BM27" s="140" t="s">
        <v>64</v>
      </c>
      <c r="BN27" s="140"/>
      <c r="BO27" s="140"/>
      <c r="BP27" s="140"/>
      <c r="BQ27" s="140"/>
      <c r="BR27" s="140"/>
      <c r="BS27" s="140"/>
      <c r="BT27" s="141"/>
      <c r="BU27" s="138" t="s">
        <v>104</v>
      </c>
      <c r="BV27" s="139"/>
      <c r="BW27" s="139"/>
      <c r="BX27" s="139"/>
      <c r="BY27" s="139"/>
      <c r="BZ27" s="139"/>
      <c r="CA27" s="140" t="s">
        <v>64</v>
      </c>
      <c r="CB27" s="140"/>
      <c r="CC27" s="140"/>
      <c r="CD27" s="140"/>
      <c r="CE27" s="140"/>
      <c r="CF27" s="140"/>
      <c r="CG27" s="140"/>
      <c r="CH27" s="141"/>
    </row>
    <row r="28" spans="2:86" ht="13.5" customHeight="1" x14ac:dyDescent="0.15">
      <c r="B28" s="130"/>
      <c r="C28" s="132" t="s">
        <v>91</v>
      </c>
      <c r="D28" s="133"/>
      <c r="E28" s="133"/>
      <c r="F28" s="133"/>
      <c r="G28" s="133"/>
      <c r="H28" s="133"/>
      <c r="I28" s="133"/>
      <c r="J28" s="133"/>
      <c r="K28" s="133"/>
      <c r="L28" s="133"/>
      <c r="M28" s="133"/>
      <c r="N28" s="133"/>
      <c r="O28" s="133"/>
      <c r="P28" s="133"/>
      <c r="Q28" s="132" t="s">
        <v>91</v>
      </c>
      <c r="R28" s="133"/>
      <c r="S28" s="133"/>
      <c r="T28" s="133"/>
      <c r="U28" s="133"/>
      <c r="V28" s="133"/>
      <c r="W28" s="133"/>
      <c r="X28" s="133"/>
      <c r="Y28" s="133"/>
      <c r="Z28" s="133"/>
      <c r="AA28" s="133"/>
      <c r="AB28" s="133"/>
      <c r="AC28" s="133"/>
      <c r="AD28" s="133"/>
      <c r="AE28" s="132" t="s">
        <v>91</v>
      </c>
      <c r="AF28" s="133"/>
      <c r="AG28" s="133"/>
      <c r="AH28" s="133"/>
      <c r="AI28" s="133"/>
      <c r="AJ28" s="133"/>
      <c r="AK28" s="133"/>
      <c r="AL28" s="133"/>
      <c r="AM28" s="133"/>
      <c r="AN28" s="133"/>
      <c r="AO28" s="133"/>
      <c r="AP28" s="133"/>
      <c r="AQ28" s="133"/>
      <c r="AR28" s="133"/>
      <c r="AS28" s="132" t="s">
        <v>91</v>
      </c>
      <c r="AT28" s="133"/>
      <c r="AU28" s="133"/>
      <c r="AV28" s="133"/>
      <c r="AW28" s="133"/>
      <c r="AX28" s="133"/>
      <c r="AY28" s="133"/>
      <c r="AZ28" s="133"/>
      <c r="BA28" s="133"/>
      <c r="BB28" s="133"/>
      <c r="BC28" s="133"/>
      <c r="BD28" s="133"/>
      <c r="BE28" s="133"/>
      <c r="BF28" s="133"/>
      <c r="BG28" s="132" t="s">
        <v>91</v>
      </c>
      <c r="BH28" s="133"/>
      <c r="BI28" s="133"/>
      <c r="BJ28" s="133"/>
      <c r="BK28" s="133"/>
      <c r="BL28" s="133"/>
      <c r="BM28" s="133"/>
      <c r="BN28" s="133"/>
      <c r="BO28" s="133"/>
      <c r="BP28" s="133"/>
      <c r="BQ28" s="133"/>
      <c r="BR28" s="133"/>
      <c r="BS28" s="133"/>
      <c r="BT28" s="133"/>
      <c r="BU28" s="132" t="s">
        <v>91</v>
      </c>
      <c r="BV28" s="133"/>
      <c r="BW28" s="133"/>
      <c r="BX28" s="133"/>
      <c r="BY28" s="133"/>
      <c r="BZ28" s="133"/>
      <c r="CA28" s="133"/>
      <c r="CB28" s="133"/>
      <c r="CC28" s="133"/>
      <c r="CD28" s="133"/>
      <c r="CE28" s="133"/>
      <c r="CF28" s="133"/>
      <c r="CG28" s="133"/>
      <c r="CH28" s="134"/>
    </row>
    <row r="29" spans="2:86" ht="13.5" customHeight="1" x14ac:dyDescent="0.15">
      <c r="B29" s="130"/>
      <c r="C29" s="124"/>
      <c r="D29" s="125"/>
      <c r="E29" s="125"/>
      <c r="F29" s="125"/>
      <c r="G29" s="125"/>
      <c r="H29" s="125"/>
      <c r="I29" s="125"/>
      <c r="J29" s="125"/>
      <c r="K29" s="125"/>
      <c r="L29" s="125"/>
      <c r="M29" s="125"/>
      <c r="N29" s="125"/>
      <c r="O29" s="125"/>
      <c r="P29" s="126"/>
      <c r="Q29" s="124"/>
      <c r="R29" s="125"/>
      <c r="S29" s="125"/>
      <c r="T29" s="125"/>
      <c r="U29" s="125"/>
      <c r="V29" s="125"/>
      <c r="W29" s="125"/>
      <c r="X29" s="125"/>
      <c r="Y29" s="125"/>
      <c r="Z29" s="125"/>
      <c r="AA29" s="125"/>
      <c r="AB29" s="125"/>
      <c r="AC29" s="125"/>
      <c r="AD29" s="126"/>
      <c r="AE29" s="124"/>
      <c r="AF29" s="125"/>
      <c r="AG29" s="125"/>
      <c r="AH29" s="125"/>
      <c r="AI29" s="125"/>
      <c r="AJ29" s="125"/>
      <c r="AK29" s="125"/>
      <c r="AL29" s="125"/>
      <c r="AM29" s="125"/>
      <c r="AN29" s="125"/>
      <c r="AO29" s="125"/>
      <c r="AP29" s="125"/>
      <c r="AQ29" s="125"/>
      <c r="AR29" s="126"/>
      <c r="AS29" s="124"/>
      <c r="AT29" s="125"/>
      <c r="AU29" s="125"/>
      <c r="AV29" s="125"/>
      <c r="AW29" s="125"/>
      <c r="AX29" s="125"/>
      <c r="AY29" s="125"/>
      <c r="AZ29" s="125"/>
      <c r="BA29" s="125"/>
      <c r="BB29" s="125"/>
      <c r="BC29" s="125"/>
      <c r="BD29" s="125"/>
      <c r="BE29" s="125"/>
      <c r="BF29" s="126"/>
      <c r="BG29" s="124"/>
      <c r="BH29" s="125"/>
      <c r="BI29" s="125"/>
      <c r="BJ29" s="125"/>
      <c r="BK29" s="125"/>
      <c r="BL29" s="125"/>
      <c r="BM29" s="125"/>
      <c r="BN29" s="125"/>
      <c r="BO29" s="125"/>
      <c r="BP29" s="125"/>
      <c r="BQ29" s="125"/>
      <c r="BR29" s="125"/>
      <c r="BS29" s="125"/>
      <c r="BT29" s="126"/>
      <c r="BU29" s="124"/>
      <c r="BV29" s="125"/>
      <c r="BW29" s="125"/>
      <c r="BX29" s="125"/>
      <c r="BY29" s="125"/>
      <c r="BZ29" s="125"/>
      <c r="CA29" s="125"/>
      <c r="CB29" s="125"/>
      <c r="CC29" s="125"/>
      <c r="CD29" s="125"/>
      <c r="CE29" s="125"/>
      <c r="CF29" s="125"/>
      <c r="CG29" s="125"/>
      <c r="CH29" s="126"/>
    </row>
    <row r="30" spans="2:86" ht="13.5" customHeight="1" x14ac:dyDescent="0.15">
      <c r="B30" s="130"/>
      <c r="C30" s="124"/>
      <c r="D30" s="125"/>
      <c r="E30" s="125"/>
      <c r="F30" s="125"/>
      <c r="G30" s="125"/>
      <c r="H30" s="125"/>
      <c r="I30" s="125"/>
      <c r="J30" s="125"/>
      <c r="K30" s="125"/>
      <c r="L30" s="125"/>
      <c r="M30" s="125"/>
      <c r="N30" s="125"/>
      <c r="O30" s="125"/>
      <c r="P30" s="126"/>
      <c r="Q30" s="124"/>
      <c r="R30" s="125"/>
      <c r="S30" s="125"/>
      <c r="T30" s="125"/>
      <c r="U30" s="125"/>
      <c r="V30" s="125"/>
      <c r="W30" s="125"/>
      <c r="X30" s="125"/>
      <c r="Y30" s="125"/>
      <c r="Z30" s="125"/>
      <c r="AA30" s="125"/>
      <c r="AB30" s="125"/>
      <c r="AC30" s="125"/>
      <c r="AD30" s="126"/>
      <c r="AE30" s="124"/>
      <c r="AF30" s="125"/>
      <c r="AG30" s="125"/>
      <c r="AH30" s="125"/>
      <c r="AI30" s="125"/>
      <c r="AJ30" s="125"/>
      <c r="AK30" s="125"/>
      <c r="AL30" s="125"/>
      <c r="AM30" s="125"/>
      <c r="AN30" s="125"/>
      <c r="AO30" s="125"/>
      <c r="AP30" s="125"/>
      <c r="AQ30" s="125"/>
      <c r="AR30" s="126"/>
      <c r="AS30" s="124"/>
      <c r="AT30" s="125"/>
      <c r="AU30" s="125"/>
      <c r="AV30" s="125"/>
      <c r="AW30" s="125"/>
      <c r="AX30" s="125"/>
      <c r="AY30" s="125"/>
      <c r="AZ30" s="125"/>
      <c r="BA30" s="125"/>
      <c r="BB30" s="125"/>
      <c r="BC30" s="125"/>
      <c r="BD30" s="125"/>
      <c r="BE30" s="125"/>
      <c r="BF30" s="126"/>
      <c r="BG30" s="124"/>
      <c r="BH30" s="125"/>
      <c r="BI30" s="125"/>
      <c r="BJ30" s="125"/>
      <c r="BK30" s="125"/>
      <c r="BL30" s="125"/>
      <c r="BM30" s="125"/>
      <c r="BN30" s="125"/>
      <c r="BO30" s="125"/>
      <c r="BP30" s="125"/>
      <c r="BQ30" s="125"/>
      <c r="BR30" s="125"/>
      <c r="BS30" s="125"/>
      <c r="BT30" s="126"/>
      <c r="BU30" s="124"/>
      <c r="BV30" s="125"/>
      <c r="BW30" s="125"/>
      <c r="BX30" s="125"/>
      <c r="BY30" s="125"/>
      <c r="BZ30" s="125"/>
      <c r="CA30" s="125"/>
      <c r="CB30" s="125"/>
      <c r="CC30" s="125"/>
      <c r="CD30" s="125"/>
      <c r="CE30" s="125"/>
      <c r="CF30" s="125"/>
      <c r="CG30" s="125"/>
      <c r="CH30" s="126"/>
    </row>
    <row r="31" spans="2:86" ht="13.5" customHeight="1" x14ac:dyDescent="0.15">
      <c r="B31" s="130"/>
      <c r="C31" s="124"/>
      <c r="D31" s="125"/>
      <c r="E31" s="125"/>
      <c r="F31" s="125"/>
      <c r="G31" s="125"/>
      <c r="H31" s="125"/>
      <c r="I31" s="125"/>
      <c r="J31" s="125"/>
      <c r="K31" s="125"/>
      <c r="L31" s="125"/>
      <c r="M31" s="125"/>
      <c r="N31" s="125"/>
      <c r="O31" s="125"/>
      <c r="P31" s="126"/>
      <c r="Q31" s="124"/>
      <c r="R31" s="125"/>
      <c r="S31" s="125"/>
      <c r="T31" s="125"/>
      <c r="U31" s="125"/>
      <c r="V31" s="125"/>
      <c r="W31" s="125"/>
      <c r="X31" s="125"/>
      <c r="Y31" s="125"/>
      <c r="Z31" s="125"/>
      <c r="AA31" s="125"/>
      <c r="AB31" s="125"/>
      <c r="AC31" s="125"/>
      <c r="AD31" s="126"/>
      <c r="AE31" s="124"/>
      <c r="AF31" s="125"/>
      <c r="AG31" s="125"/>
      <c r="AH31" s="125"/>
      <c r="AI31" s="125"/>
      <c r="AJ31" s="125"/>
      <c r="AK31" s="125"/>
      <c r="AL31" s="125"/>
      <c r="AM31" s="125"/>
      <c r="AN31" s="125"/>
      <c r="AO31" s="125"/>
      <c r="AP31" s="125"/>
      <c r="AQ31" s="125"/>
      <c r="AR31" s="126"/>
      <c r="AS31" s="124"/>
      <c r="AT31" s="125"/>
      <c r="AU31" s="125"/>
      <c r="AV31" s="125"/>
      <c r="AW31" s="125"/>
      <c r="AX31" s="125"/>
      <c r="AY31" s="125"/>
      <c r="AZ31" s="125"/>
      <c r="BA31" s="125"/>
      <c r="BB31" s="125"/>
      <c r="BC31" s="125"/>
      <c r="BD31" s="125"/>
      <c r="BE31" s="125"/>
      <c r="BF31" s="126"/>
      <c r="BG31" s="124"/>
      <c r="BH31" s="125"/>
      <c r="BI31" s="125"/>
      <c r="BJ31" s="125"/>
      <c r="BK31" s="125"/>
      <c r="BL31" s="125"/>
      <c r="BM31" s="125"/>
      <c r="BN31" s="125"/>
      <c r="BO31" s="125"/>
      <c r="BP31" s="125"/>
      <c r="BQ31" s="125"/>
      <c r="BR31" s="125"/>
      <c r="BS31" s="125"/>
      <c r="BT31" s="126"/>
      <c r="BU31" s="124"/>
      <c r="BV31" s="125"/>
      <c r="BW31" s="125"/>
      <c r="BX31" s="125"/>
      <c r="BY31" s="125"/>
      <c r="BZ31" s="125"/>
      <c r="CA31" s="125"/>
      <c r="CB31" s="125"/>
      <c r="CC31" s="125"/>
      <c r="CD31" s="125"/>
      <c r="CE31" s="125"/>
      <c r="CF31" s="125"/>
      <c r="CG31" s="125"/>
      <c r="CH31" s="126"/>
    </row>
    <row r="32" spans="2:86" ht="13.5" customHeight="1" x14ac:dyDescent="0.15">
      <c r="B32" s="130"/>
      <c r="C32" s="127"/>
      <c r="D32" s="128"/>
      <c r="E32" s="128"/>
      <c r="F32" s="128"/>
      <c r="G32" s="128"/>
      <c r="H32" s="128"/>
      <c r="I32" s="128"/>
      <c r="J32" s="128"/>
      <c r="K32" s="128"/>
      <c r="L32" s="128"/>
      <c r="M32" s="128"/>
      <c r="N32" s="128"/>
      <c r="O32" s="128"/>
      <c r="P32" s="129"/>
      <c r="Q32" s="127"/>
      <c r="R32" s="128"/>
      <c r="S32" s="128"/>
      <c r="T32" s="128"/>
      <c r="U32" s="128"/>
      <c r="V32" s="128"/>
      <c r="W32" s="128"/>
      <c r="X32" s="128"/>
      <c r="Y32" s="128"/>
      <c r="Z32" s="128"/>
      <c r="AA32" s="128"/>
      <c r="AB32" s="128"/>
      <c r="AC32" s="128"/>
      <c r="AD32" s="129"/>
      <c r="AE32" s="127"/>
      <c r="AF32" s="128"/>
      <c r="AG32" s="128"/>
      <c r="AH32" s="128"/>
      <c r="AI32" s="128"/>
      <c r="AJ32" s="128"/>
      <c r="AK32" s="128"/>
      <c r="AL32" s="128"/>
      <c r="AM32" s="128"/>
      <c r="AN32" s="128"/>
      <c r="AO32" s="128"/>
      <c r="AP32" s="128"/>
      <c r="AQ32" s="128"/>
      <c r="AR32" s="129"/>
      <c r="AS32" s="127"/>
      <c r="AT32" s="128"/>
      <c r="AU32" s="128"/>
      <c r="AV32" s="128"/>
      <c r="AW32" s="128"/>
      <c r="AX32" s="128"/>
      <c r="AY32" s="128"/>
      <c r="AZ32" s="128"/>
      <c r="BA32" s="128"/>
      <c r="BB32" s="128"/>
      <c r="BC32" s="128"/>
      <c r="BD32" s="128"/>
      <c r="BE32" s="128"/>
      <c r="BF32" s="129"/>
      <c r="BG32" s="127"/>
      <c r="BH32" s="128"/>
      <c r="BI32" s="128"/>
      <c r="BJ32" s="128"/>
      <c r="BK32" s="128"/>
      <c r="BL32" s="128"/>
      <c r="BM32" s="128"/>
      <c r="BN32" s="128"/>
      <c r="BO32" s="128"/>
      <c r="BP32" s="128"/>
      <c r="BQ32" s="128"/>
      <c r="BR32" s="128"/>
      <c r="BS32" s="128"/>
      <c r="BT32" s="129"/>
      <c r="BU32" s="127"/>
      <c r="BV32" s="128"/>
      <c r="BW32" s="128"/>
      <c r="BX32" s="128"/>
      <c r="BY32" s="128"/>
      <c r="BZ32" s="128"/>
      <c r="CA32" s="128"/>
      <c r="CB32" s="128"/>
      <c r="CC32" s="128"/>
      <c r="CD32" s="128"/>
      <c r="CE32" s="128"/>
      <c r="CF32" s="128"/>
      <c r="CG32" s="128"/>
      <c r="CH32" s="129"/>
    </row>
    <row r="33" spans="2:86" ht="13.5" customHeight="1" x14ac:dyDescent="0.15">
      <c r="B33" s="130"/>
      <c r="C33" s="135" t="s">
        <v>39</v>
      </c>
      <c r="D33" s="136"/>
      <c r="E33" s="136"/>
      <c r="F33" s="136"/>
      <c r="G33" s="136"/>
      <c r="H33" s="136"/>
      <c r="I33" s="136"/>
      <c r="J33" s="136"/>
      <c r="K33" s="136"/>
      <c r="L33" s="136"/>
      <c r="M33" s="136"/>
      <c r="N33" s="136"/>
      <c r="O33" s="136"/>
      <c r="P33" s="136"/>
      <c r="Q33" s="135" t="s">
        <v>39</v>
      </c>
      <c r="R33" s="136"/>
      <c r="S33" s="136"/>
      <c r="T33" s="136"/>
      <c r="U33" s="136"/>
      <c r="V33" s="136"/>
      <c r="W33" s="136"/>
      <c r="X33" s="136"/>
      <c r="Y33" s="136"/>
      <c r="Z33" s="136"/>
      <c r="AA33" s="136"/>
      <c r="AB33" s="136"/>
      <c r="AC33" s="136"/>
      <c r="AD33" s="136"/>
      <c r="AE33" s="135" t="s">
        <v>39</v>
      </c>
      <c r="AF33" s="136"/>
      <c r="AG33" s="136"/>
      <c r="AH33" s="136"/>
      <c r="AI33" s="136"/>
      <c r="AJ33" s="136"/>
      <c r="AK33" s="136"/>
      <c r="AL33" s="136"/>
      <c r="AM33" s="136"/>
      <c r="AN33" s="136"/>
      <c r="AO33" s="136"/>
      <c r="AP33" s="136"/>
      <c r="AQ33" s="136"/>
      <c r="AR33" s="136"/>
      <c r="AS33" s="135" t="s">
        <v>39</v>
      </c>
      <c r="AT33" s="136"/>
      <c r="AU33" s="136"/>
      <c r="AV33" s="136"/>
      <c r="AW33" s="136"/>
      <c r="AX33" s="136"/>
      <c r="AY33" s="136"/>
      <c r="AZ33" s="136"/>
      <c r="BA33" s="136"/>
      <c r="BB33" s="136"/>
      <c r="BC33" s="136"/>
      <c r="BD33" s="136"/>
      <c r="BE33" s="136"/>
      <c r="BF33" s="136"/>
      <c r="BG33" s="135" t="s">
        <v>39</v>
      </c>
      <c r="BH33" s="136"/>
      <c r="BI33" s="136"/>
      <c r="BJ33" s="136"/>
      <c r="BK33" s="136"/>
      <c r="BL33" s="136"/>
      <c r="BM33" s="136"/>
      <c r="BN33" s="136"/>
      <c r="BO33" s="136"/>
      <c r="BP33" s="136"/>
      <c r="BQ33" s="136"/>
      <c r="BR33" s="136"/>
      <c r="BS33" s="136"/>
      <c r="BT33" s="136"/>
      <c r="BU33" s="135" t="s">
        <v>39</v>
      </c>
      <c r="BV33" s="136"/>
      <c r="BW33" s="136"/>
      <c r="BX33" s="136"/>
      <c r="BY33" s="136"/>
      <c r="BZ33" s="136"/>
      <c r="CA33" s="136"/>
      <c r="CB33" s="136"/>
      <c r="CC33" s="136"/>
      <c r="CD33" s="136"/>
      <c r="CE33" s="136"/>
      <c r="CF33" s="136"/>
      <c r="CG33" s="136"/>
      <c r="CH33" s="137"/>
    </row>
    <row r="34" spans="2:86" ht="13.5" customHeight="1" x14ac:dyDescent="0.15">
      <c r="B34" s="130"/>
      <c r="C34" s="121"/>
      <c r="D34" s="122"/>
      <c r="E34" s="122"/>
      <c r="F34" s="122"/>
      <c r="G34" s="122"/>
      <c r="H34" s="122"/>
      <c r="I34" s="122"/>
      <c r="J34" s="122"/>
      <c r="K34" s="122"/>
      <c r="L34" s="122"/>
      <c r="M34" s="122"/>
      <c r="N34" s="122"/>
      <c r="O34" s="122"/>
      <c r="P34" s="123"/>
      <c r="Q34" s="121"/>
      <c r="R34" s="122"/>
      <c r="S34" s="122"/>
      <c r="T34" s="122"/>
      <c r="U34" s="122"/>
      <c r="V34" s="122"/>
      <c r="W34" s="122"/>
      <c r="X34" s="122"/>
      <c r="Y34" s="122"/>
      <c r="Z34" s="122"/>
      <c r="AA34" s="122"/>
      <c r="AB34" s="122"/>
      <c r="AC34" s="122"/>
      <c r="AD34" s="123"/>
      <c r="AE34" s="121"/>
      <c r="AF34" s="122"/>
      <c r="AG34" s="122"/>
      <c r="AH34" s="122"/>
      <c r="AI34" s="122"/>
      <c r="AJ34" s="122"/>
      <c r="AK34" s="122"/>
      <c r="AL34" s="122"/>
      <c r="AM34" s="122"/>
      <c r="AN34" s="122"/>
      <c r="AO34" s="122"/>
      <c r="AP34" s="122"/>
      <c r="AQ34" s="122"/>
      <c r="AR34" s="123"/>
      <c r="AS34" s="121"/>
      <c r="AT34" s="122"/>
      <c r="AU34" s="122"/>
      <c r="AV34" s="122"/>
      <c r="AW34" s="122"/>
      <c r="AX34" s="122"/>
      <c r="AY34" s="122"/>
      <c r="AZ34" s="122"/>
      <c r="BA34" s="122"/>
      <c r="BB34" s="122"/>
      <c r="BC34" s="122"/>
      <c r="BD34" s="122"/>
      <c r="BE34" s="122"/>
      <c r="BF34" s="123"/>
      <c r="BG34" s="121"/>
      <c r="BH34" s="122"/>
      <c r="BI34" s="122"/>
      <c r="BJ34" s="122"/>
      <c r="BK34" s="122"/>
      <c r="BL34" s="122"/>
      <c r="BM34" s="122"/>
      <c r="BN34" s="122"/>
      <c r="BO34" s="122"/>
      <c r="BP34" s="122"/>
      <c r="BQ34" s="122"/>
      <c r="BR34" s="122"/>
      <c r="BS34" s="122"/>
      <c r="BT34" s="123"/>
      <c r="BU34" s="121"/>
      <c r="BV34" s="122"/>
      <c r="BW34" s="122"/>
      <c r="BX34" s="122"/>
      <c r="BY34" s="122"/>
      <c r="BZ34" s="122"/>
      <c r="CA34" s="122"/>
      <c r="CB34" s="122"/>
      <c r="CC34" s="122"/>
      <c r="CD34" s="122"/>
      <c r="CE34" s="122"/>
      <c r="CF34" s="122"/>
      <c r="CG34" s="122"/>
      <c r="CH34" s="123"/>
    </row>
    <row r="35" spans="2:86" ht="13.5" customHeight="1" x14ac:dyDescent="0.15">
      <c r="B35" s="130"/>
      <c r="C35" s="124"/>
      <c r="D35" s="125"/>
      <c r="E35" s="125"/>
      <c r="F35" s="125"/>
      <c r="G35" s="125"/>
      <c r="H35" s="125"/>
      <c r="I35" s="125"/>
      <c r="J35" s="125"/>
      <c r="K35" s="125"/>
      <c r="L35" s="125"/>
      <c r="M35" s="125"/>
      <c r="N35" s="125"/>
      <c r="O35" s="125"/>
      <c r="P35" s="126"/>
      <c r="Q35" s="124"/>
      <c r="R35" s="125"/>
      <c r="S35" s="125"/>
      <c r="T35" s="125"/>
      <c r="U35" s="125"/>
      <c r="V35" s="125"/>
      <c r="W35" s="125"/>
      <c r="X35" s="125"/>
      <c r="Y35" s="125"/>
      <c r="Z35" s="125"/>
      <c r="AA35" s="125"/>
      <c r="AB35" s="125"/>
      <c r="AC35" s="125"/>
      <c r="AD35" s="126"/>
      <c r="AE35" s="124"/>
      <c r="AF35" s="125"/>
      <c r="AG35" s="125"/>
      <c r="AH35" s="125"/>
      <c r="AI35" s="125"/>
      <c r="AJ35" s="125"/>
      <c r="AK35" s="125"/>
      <c r="AL35" s="125"/>
      <c r="AM35" s="125"/>
      <c r="AN35" s="125"/>
      <c r="AO35" s="125"/>
      <c r="AP35" s="125"/>
      <c r="AQ35" s="125"/>
      <c r="AR35" s="126"/>
      <c r="AS35" s="124"/>
      <c r="AT35" s="125"/>
      <c r="AU35" s="125"/>
      <c r="AV35" s="125"/>
      <c r="AW35" s="125"/>
      <c r="AX35" s="125"/>
      <c r="AY35" s="125"/>
      <c r="AZ35" s="125"/>
      <c r="BA35" s="125"/>
      <c r="BB35" s="125"/>
      <c r="BC35" s="125"/>
      <c r="BD35" s="125"/>
      <c r="BE35" s="125"/>
      <c r="BF35" s="126"/>
      <c r="BG35" s="124"/>
      <c r="BH35" s="125"/>
      <c r="BI35" s="125"/>
      <c r="BJ35" s="125"/>
      <c r="BK35" s="125"/>
      <c r="BL35" s="125"/>
      <c r="BM35" s="125"/>
      <c r="BN35" s="125"/>
      <c r="BO35" s="125"/>
      <c r="BP35" s="125"/>
      <c r="BQ35" s="125"/>
      <c r="BR35" s="125"/>
      <c r="BS35" s="125"/>
      <c r="BT35" s="126"/>
      <c r="BU35" s="124"/>
      <c r="BV35" s="125"/>
      <c r="BW35" s="125"/>
      <c r="BX35" s="125"/>
      <c r="BY35" s="125"/>
      <c r="BZ35" s="125"/>
      <c r="CA35" s="125"/>
      <c r="CB35" s="125"/>
      <c r="CC35" s="125"/>
      <c r="CD35" s="125"/>
      <c r="CE35" s="125"/>
      <c r="CF35" s="125"/>
      <c r="CG35" s="125"/>
      <c r="CH35" s="126"/>
    </row>
    <row r="36" spans="2:86" ht="13.5" customHeight="1" x14ac:dyDescent="0.15">
      <c r="B36" s="130"/>
      <c r="C36" s="124"/>
      <c r="D36" s="125"/>
      <c r="E36" s="125"/>
      <c r="F36" s="125"/>
      <c r="G36" s="125"/>
      <c r="H36" s="125"/>
      <c r="I36" s="125"/>
      <c r="J36" s="125"/>
      <c r="K36" s="125"/>
      <c r="L36" s="125"/>
      <c r="M36" s="125"/>
      <c r="N36" s="125"/>
      <c r="O36" s="125"/>
      <c r="P36" s="126"/>
      <c r="Q36" s="124"/>
      <c r="R36" s="125"/>
      <c r="S36" s="125"/>
      <c r="T36" s="125"/>
      <c r="U36" s="125"/>
      <c r="V36" s="125"/>
      <c r="W36" s="125"/>
      <c r="X36" s="125"/>
      <c r="Y36" s="125"/>
      <c r="Z36" s="125"/>
      <c r="AA36" s="125"/>
      <c r="AB36" s="125"/>
      <c r="AC36" s="125"/>
      <c r="AD36" s="126"/>
      <c r="AE36" s="124"/>
      <c r="AF36" s="125"/>
      <c r="AG36" s="125"/>
      <c r="AH36" s="125"/>
      <c r="AI36" s="125"/>
      <c r="AJ36" s="125"/>
      <c r="AK36" s="125"/>
      <c r="AL36" s="125"/>
      <c r="AM36" s="125"/>
      <c r="AN36" s="125"/>
      <c r="AO36" s="125"/>
      <c r="AP36" s="125"/>
      <c r="AQ36" s="125"/>
      <c r="AR36" s="126"/>
      <c r="AS36" s="124"/>
      <c r="AT36" s="125"/>
      <c r="AU36" s="125"/>
      <c r="AV36" s="125"/>
      <c r="AW36" s="125"/>
      <c r="AX36" s="125"/>
      <c r="AY36" s="125"/>
      <c r="AZ36" s="125"/>
      <c r="BA36" s="125"/>
      <c r="BB36" s="125"/>
      <c r="BC36" s="125"/>
      <c r="BD36" s="125"/>
      <c r="BE36" s="125"/>
      <c r="BF36" s="126"/>
      <c r="BG36" s="124"/>
      <c r="BH36" s="125"/>
      <c r="BI36" s="125"/>
      <c r="BJ36" s="125"/>
      <c r="BK36" s="125"/>
      <c r="BL36" s="125"/>
      <c r="BM36" s="125"/>
      <c r="BN36" s="125"/>
      <c r="BO36" s="125"/>
      <c r="BP36" s="125"/>
      <c r="BQ36" s="125"/>
      <c r="BR36" s="125"/>
      <c r="BS36" s="125"/>
      <c r="BT36" s="126"/>
      <c r="BU36" s="124"/>
      <c r="BV36" s="125"/>
      <c r="BW36" s="125"/>
      <c r="BX36" s="125"/>
      <c r="BY36" s="125"/>
      <c r="BZ36" s="125"/>
      <c r="CA36" s="125"/>
      <c r="CB36" s="125"/>
      <c r="CC36" s="125"/>
      <c r="CD36" s="125"/>
      <c r="CE36" s="125"/>
      <c r="CF36" s="125"/>
      <c r="CG36" s="125"/>
      <c r="CH36" s="126"/>
    </row>
    <row r="37" spans="2:86" ht="13.5" customHeight="1" x14ac:dyDescent="0.15">
      <c r="B37" s="130"/>
      <c r="C37" s="127"/>
      <c r="D37" s="128"/>
      <c r="E37" s="128"/>
      <c r="F37" s="128"/>
      <c r="G37" s="128"/>
      <c r="H37" s="128"/>
      <c r="I37" s="128"/>
      <c r="J37" s="128"/>
      <c r="K37" s="128"/>
      <c r="L37" s="128"/>
      <c r="M37" s="128"/>
      <c r="N37" s="128"/>
      <c r="O37" s="128"/>
      <c r="P37" s="129"/>
      <c r="Q37" s="127"/>
      <c r="R37" s="128"/>
      <c r="S37" s="128"/>
      <c r="T37" s="128"/>
      <c r="U37" s="128"/>
      <c r="V37" s="128"/>
      <c r="W37" s="128"/>
      <c r="X37" s="128"/>
      <c r="Y37" s="128"/>
      <c r="Z37" s="128"/>
      <c r="AA37" s="128"/>
      <c r="AB37" s="128"/>
      <c r="AC37" s="128"/>
      <c r="AD37" s="129"/>
      <c r="AE37" s="127"/>
      <c r="AF37" s="128"/>
      <c r="AG37" s="128"/>
      <c r="AH37" s="128"/>
      <c r="AI37" s="128"/>
      <c r="AJ37" s="128"/>
      <c r="AK37" s="128"/>
      <c r="AL37" s="128"/>
      <c r="AM37" s="128"/>
      <c r="AN37" s="128"/>
      <c r="AO37" s="128"/>
      <c r="AP37" s="128"/>
      <c r="AQ37" s="128"/>
      <c r="AR37" s="129"/>
      <c r="AS37" s="127"/>
      <c r="AT37" s="128"/>
      <c r="AU37" s="128"/>
      <c r="AV37" s="128"/>
      <c r="AW37" s="128"/>
      <c r="AX37" s="128"/>
      <c r="AY37" s="128"/>
      <c r="AZ37" s="128"/>
      <c r="BA37" s="128"/>
      <c r="BB37" s="128"/>
      <c r="BC37" s="128"/>
      <c r="BD37" s="128"/>
      <c r="BE37" s="128"/>
      <c r="BF37" s="129"/>
      <c r="BG37" s="127"/>
      <c r="BH37" s="128"/>
      <c r="BI37" s="128"/>
      <c r="BJ37" s="128"/>
      <c r="BK37" s="128"/>
      <c r="BL37" s="128"/>
      <c r="BM37" s="128"/>
      <c r="BN37" s="128"/>
      <c r="BO37" s="128"/>
      <c r="BP37" s="128"/>
      <c r="BQ37" s="128"/>
      <c r="BR37" s="128"/>
      <c r="BS37" s="128"/>
      <c r="BT37" s="129"/>
      <c r="BU37" s="127"/>
      <c r="BV37" s="128"/>
      <c r="BW37" s="128"/>
      <c r="BX37" s="128"/>
      <c r="BY37" s="128"/>
      <c r="BZ37" s="128"/>
      <c r="CA37" s="128"/>
      <c r="CB37" s="128"/>
      <c r="CC37" s="128"/>
      <c r="CD37" s="128"/>
      <c r="CE37" s="128"/>
      <c r="CF37" s="128"/>
      <c r="CG37" s="128"/>
      <c r="CH37" s="129"/>
    </row>
    <row r="38" spans="2:86" ht="13.5" customHeight="1" x14ac:dyDescent="0.15">
      <c r="B38" s="130" t="s">
        <v>48</v>
      </c>
      <c r="C38" s="138" t="s">
        <v>104</v>
      </c>
      <c r="D38" s="139"/>
      <c r="E38" s="139"/>
      <c r="F38" s="139"/>
      <c r="G38" s="139"/>
      <c r="H38" s="139"/>
      <c r="I38" s="140" t="s">
        <v>64</v>
      </c>
      <c r="J38" s="140"/>
      <c r="K38" s="140"/>
      <c r="L38" s="140"/>
      <c r="M38" s="140"/>
      <c r="N38" s="140"/>
      <c r="O38" s="140"/>
      <c r="P38" s="141"/>
      <c r="Q38" s="138" t="s">
        <v>104</v>
      </c>
      <c r="R38" s="139"/>
      <c r="S38" s="139"/>
      <c r="T38" s="139"/>
      <c r="U38" s="139"/>
      <c r="V38" s="139"/>
      <c r="W38" s="140" t="s">
        <v>64</v>
      </c>
      <c r="X38" s="140"/>
      <c r="Y38" s="140"/>
      <c r="Z38" s="140"/>
      <c r="AA38" s="140"/>
      <c r="AB38" s="140"/>
      <c r="AC38" s="140"/>
      <c r="AD38" s="141"/>
      <c r="AE38" s="138" t="s">
        <v>104</v>
      </c>
      <c r="AF38" s="139"/>
      <c r="AG38" s="139"/>
      <c r="AH38" s="139"/>
      <c r="AI38" s="139"/>
      <c r="AJ38" s="139"/>
      <c r="AK38" s="140" t="s">
        <v>64</v>
      </c>
      <c r="AL38" s="140"/>
      <c r="AM38" s="140"/>
      <c r="AN38" s="140"/>
      <c r="AO38" s="140"/>
      <c r="AP38" s="140"/>
      <c r="AQ38" s="140"/>
      <c r="AR38" s="141"/>
      <c r="AS38" s="138" t="s">
        <v>104</v>
      </c>
      <c r="AT38" s="139"/>
      <c r="AU38" s="139"/>
      <c r="AV38" s="139"/>
      <c r="AW38" s="139"/>
      <c r="AX38" s="139"/>
      <c r="AY38" s="140" t="s">
        <v>64</v>
      </c>
      <c r="AZ38" s="140"/>
      <c r="BA38" s="140"/>
      <c r="BB38" s="140"/>
      <c r="BC38" s="140"/>
      <c r="BD38" s="140"/>
      <c r="BE38" s="140"/>
      <c r="BF38" s="141"/>
      <c r="BG38" s="138" t="s">
        <v>104</v>
      </c>
      <c r="BH38" s="139"/>
      <c r="BI38" s="139"/>
      <c r="BJ38" s="139"/>
      <c r="BK38" s="139"/>
      <c r="BL38" s="139"/>
      <c r="BM38" s="140" t="s">
        <v>64</v>
      </c>
      <c r="BN38" s="140"/>
      <c r="BO38" s="140"/>
      <c r="BP38" s="140"/>
      <c r="BQ38" s="140"/>
      <c r="BR38" s="140"/>
      <c r="BS38" s="140"/>
      <c r="BT38" s="141"/>
      <c r="BU38" s="138" t="s">
        <v>104</v>
      </c>
      <c r="BV38" s="139"/>
      <c r="BW38" s="139"/>
      <c r="BX38" s="139"/>
      <c r="BY38" s="139"/>
      <c r="BZ38" s="139"/>
      <c r="CA38" s="140" t="s">
        <v>64</v>
      </c>
      <c r="CB38" s="140"/>
      <c r="CC38" s="140"/>
      <c r="CD38" s="140"/>
      <c r="CE38" s="140"/>
      <c r="CF38" s="140"/>
      <c r="CG38" s="140"/>
      <c r="CH38" s="141"/>
    </row>
    <row r="39" spans="2:86" ht="13.5" customHeight="1" x14ac:dyDescent="0.15">
      <c r="B39" s="130"/>
      <c r="C39" s="132" t="s">
        <v>91</v>
      </c>
      <c r="D39" s="133"/>
      <c r="E39" s="133"/>
      <c r="F39" s="133"/>
      <c r="G39" s="133"/>
      <c r="H39" s="133"/>
      <c r="I39" s="133"/>
      <c r="J39" s="133"/>
      <c r="K39" s="133"/>
      <c r="L39" s="133"/>
      <c r="M39" s="133"/>
      <c r="N39" s="133"/>
      <c r="O39" s="133"/>
      <c r="P39" s="133"/>
      <c r="Q39" s="132" t="s">
        <v>91</v>
      </c>
      <c r="R39" s="133"/>
      <c r="S39" s="133"/>
      <c r="T39" s="133"/>
      <c r="U39" s="133"/>
      <c r="V39" s="133"/>
      <c r="W39" s="133"/>
      <c r="X39" s="133"/>
      <c r="Y39" s="133"/>
      <c r="Z39" s="133"/>
      <c r="AA39" s="133"/>
      <c r="AB39" s="133"/>
      <c r="AC39" s="133"/>
      <c r="AD39" s="133"/>
      <c r="AE39" s="132" t="s">
        <v>91</v>
      </c>
      <c r="AF39" s="133"/>
      <c r="AG39" s="133"/>
      <c r="AH39" s="133"/>
      <c r="AI39" s="133"/>
      <c r="AJ39" s="133"/>
      <c r="AK39" s="133"/>
      <c r="AL39" s="133"/>
      <c r="AM39" s="133"/>
      <c r="AN39" s="133"/>
      <c r="AO39" s="133"/>
      <c r="AP39" s="133"/>
      <c r="AQ39" s="133"/>
      <c r="AR39" s="133"/>
      <c r="AS39" s="132" t="s">
        <v>91</v>
      </c>
      <c r="AT39" s="133"/>
      <c r="AU39" s="133"/>
      <c r="AV39" s="133"/>
      <c r="AW39" s="133"/>
      <c r="AX39" s="133"/>
      <c r="AY39" s="133"/>
      <c r="AZ39" s="133"/>
      <c r="BA39" s="133"/>
      <c r="BB39" s="133"/>
      <c r="BC39" s="133"/>
      <c r="BD39" s="133"/>
      <c r="BE39" s="133"/>
      <c r="BF39" s="133"/>
      <c r="BG39" s="132" t="s">
        <v>91</v>
      </c>
      <c r="BH39" s="133"/>
      <c r="BI39" s="133"/>
      <c r="BJ39" s="133"/>
      <c r="BK39" s="133"/>
      <c r="BL39" s="133"/>
      <c r="BM39" s="133"/>
      <c r="BN39" s="133"/>
      <c r="BO39" s="133"/>
      <c r="BP39" s="133"/>
      <c r="BQ39" s="133"/>
      <c r="BR39" s="133"/>
      <c r="BS39" s="133"/>
      <c r="BT39" s="133"/>
      <c r="BU39" s="132" t="s">
        <v>91</v>
      </c>
      <c r="BV39" s="133"/>
      <c r="BW39" s="133"/>
      <c r="BX39" s="133"/>
      <c r="BY39" s="133"/>
      <c r="BZ39" s="133"/>
      <c r="CA39" s="133"/>
      <c r="CB39" s="133"/>
      <c r="CC39" s="133"/>
      <c r="CD39" s="133"/>
      <c r="CE39" s="133"/>
      <c r="CF39" s="133"/>
      <c r="CG39" s="133"/>
      <c r="CH39" s="134"/>
    </row>
    <row r="40" spans="2:86" ht="13.5" customHeight="1" x14ac:dyDescent="0.15">
      <c r="B40" s="130"/>
      <c r="C40" s="124"/>
      <c r="D40" s="125"/>
      <c r="E40" s="125"/>
      <c r="F40" s="125"/>
      <c r="G40" s="125"/>
      <c r="H40" s="125"/>
      <c r="I40" s="125"/>
      <c r="J40" s="125"/>
      <c r="K40" s="125"/>
      <c r="L40" s="125"/>
      <c r="M40" s="125"/>
      <c r="N40" s="125"/>
      <c r="O40" s="125"/>
      <c r="P40" s="126"/>
      <c r="Q40" s="124"/>
      <c r="R40" s="125"/>
      <c r="S40" s="125"/>
      <c r="T40" s="125"/>
      <c r="U40" s="125"/>
      <c r="V40" s="125"/>
      <c r="W40" s="125"/>
      <c r="X40" s="125"/>
      <c r="Y40" s="125"/>
      <c r="Z40" s="125"/>
      <c r="AA40" s="125"/>
      <c r="AB40" s="125"/>
      <c r="AC40" s="125"/>
      <c r="AD40" s="126"/>
      <c r="AE40" s="124"/>
      <c r="AF40" s="125"/>
      <c r="AG40" s="125"/>
      <c r="AH40" s="125"/>
      <c r="AI40" s="125"/>
      <c r="AJ40" s="125"/>
      <c r="AK40" s="125"/>
      <c r="AL40" s="125"/>
      <c r="AM40" s="125"/>
      <c r="AN40" s="125"/>
      <c r="AO40" s="125"/>
      <c r="AP40" s="125"/>
      <c r="AQ40" s="125"/>
      <c r="AR40" s="126"/>
      <c r="AS40" s="124"/>
      <c r="AT40" s="125"/>
      <c r="AU40" s="125"/>
      <c r="AV40" s="125"/>
      <c r="AW40" s="125"/>
      <c r="AX40" s="125"/>
      <c r="AY40" s="125"/>
      <c r="AZ40" s="125"/>
      <c r="BA40" s="125"/>
      <c r="BB40" s="125"/>
      <c r="BC40" s="125"/>
      <c r="BD40" s="125"/>
      <c r="BE40" s="125"/>
      <c r="BF40" s="126"/>
      <c r="BG40" s="124"/>
      <c r="BH40" s="125"/>
      <c r="BI40" s="125"/>
      <c r="BJ40" s="125"/>
      <c r="BK40" s="125"/>
      <c r="BL40" s="125"/>
      <c r="BM40" s="125"/>
      <c r="BN40" s="125"/>
      <c r="BO40" s="125"/>
      <c r="BP40" s="125"/>
      <c r="BQ40" s="125"/>
      <c r="BR40" s="125"/>
      <c r="BS40" s="125"/>
      <c r="BT40" s="126"/>
      <c r="BU40" s="124"/>
      <c r="BV40" s="125"/>
      <c r="BW40" s="125"/>
      <c r="BX40" s="125"/>
      <c r="BY40" s="125"/>
      <c r="BZ40" s="125"/>
      <c r="CA40" s="125"/>
      <c r="CB40" s="125"/>
      <c r="CC40" s="125"/>
      <c r="CD40" s="125"/>
      <c r="CE40" s="125"/>
      <c r="CF40" s="125"/>
      <c r="CG40" s="125"/>
      <c r="CH40" s="126"/>
    </row>
    <row r="41" spans="2:86" ht="13.5" customHeight="1" x14ac:dyDescent="0.15">
      <c r="B41" s="130"/>
      <c r="C41" s="124"/>
      <c r="D41" s="125"/>
      <c r="E41" s="125"/>
      <c r="F41" s="125"/>
      <c r="G41" s="125"/>
      <c r="H41" s="125"/>
      <c r="I41" s="125"/>
      <c r="J41" s="125"/>
      <c r="K41" s="125"/>
      <c r="L41" s="125"/>
      <c r="M41" s="125"/>
      <c r="N41" s="125"/>
      <c r="O41" s="125"/>
      <c r="P41" s="126"/>
      <c r="Q41" s="124"/>
      <c r="R41" s="125"/>
      <c r="S41" s="125"/>
      <c r="T41" s="125"/>
      <c r="U41" s="125"/>
      <c r="V41" s="125"/>
      <c r="W41" s="125"/>
      <c r="X41" s="125"/>
      <c r="Y41" s="125"/>
      <c r="Z41" s="125"/>
      <c r="AA41" s="125"/>
      <c r="AB41" s="125"/>
      <c r="AC41" s="125"/>
      <c r="AD41" s="126"/>
      <c r="AE41" s="124"/>
      <c r="AF41" s="125"/>
      <c r="AG41" s="125"/>
      <c r="AH41" s="125"/>
      <c r="AI41" s="125"/>
      <c r="AJ41" s="125"/>
      <c r="AK41" s="125"/>
      <c r="AL41" s="125"/>
      <c r="AM41" s="125"/>
      <c r="AN41" s="125"/>
      <c r="AO41" s="125"/>
      <c r="AP41" s="125"/>
      <c r="AQ41" s="125"/>
      <c r="AR41" s="126"/>
      <c r="AS41" s="124"/>
      <c r="AT41" s="125"/>
      <c r="AU41" s="125"/>
      <c r="AV41" s="125"/>
      <c r="AW41" s="125"/>
      <c r="AX41" s="125"/>
      <c r="AY41" s="125"/>
      <c r="AZ41" s="125"/>
      <c r="BA41" s="125"/>
      <c r="BB41" s="125"/>
      <c r="BC41" s="125"/>
      <c r="BD41" s="125"/>
      <c r="BE41" s="125"/>
      <c r="BF41" s="126"/>
      <c r="BG41" s="124"/>
      <c r="BH41" s="125"/>
      <c r="BI41" s="125"/>
      <c r="BJ41" s="125"/>
      <c r="BK41" s="125"/>
      <c r="BL41" s="125"/>
      <c r="BM41" s="125"/>
      <c r="BN41" s="125"/>
      <c r="BO41" s="125"/>
      <c r="BP41" s="125"/>
      <c r="BQ41" s="125"/>
      <c r="BR41" s="125"/>
      <c r="BS41" s="125"/>
      <c r="BT41" s="126"/>
      <c r="BU41" s="124"/>
      <c r="BV41" s="125"/>
      <c r="BW41" s="125"/>
      <c r="BX41" s="125"/>
      <c r="BY41" s="125"/>
      <c r="BZ41" s="125"/>
      <c r="CA41" s="125"/>
      <c r="CB41" s="125"/>
      <c r="CC41" s="125"/>
      <c r="CD41" s="125"/>
      <c r="CE41" s="125"/>
      <c r="CF41" s="125"/>
      <c r="CG41" s="125"/>
      <c r="CH41" s="126"/>
    </row>
    <row r="42" spans="2:86" ht="13.5" customHeight="1" x14ac:dyDescent="0.15">
      <c r="B42" s="130"/>
      <c r="C42" s="124"/>
      <c r="D42" s="125"/>
      <c r="E42" s="125"/>
      <c r="F42" s="125"/>
      <c r="G42" s="125"/>
      <c r="H42" s="125"/>
      <c r="I42" s="125"/>
      <c r="J42" s="125"/>
      <c r="K42" s="125"/>
      <c r="L42" s="125"/>
      <c r="M42" s="125"/>
      <c r="N42" s="125"/>
      <c r="O42" s="125"/>
      <c r="P42" s="126"/>
      <c r="Q42" s="124"/>
      <c r="R42" s="125"/>
      <c r="S42" s="125"/>
      <c r="T42" s="125"/>
      <c r="U42" s="125"/>
      <c r="V42" s="125"/>
      <c r="W42" s="125"/>
      <c r="X42" s="125"/>
      <c r="Y42" s="125"/>
      <c r="Z42" s="125"/>
      <c r="AA42" s="125"/>
      <c r="AB42" s="125"/>
      <c r="AC42" s="125"/>
      <c r="AD42" s="126"/>
      <c r="AE42" s="124"/>
      <c r="AF42" s="125"/>
      <c r="AG42" s="125"/>
      <c r="AH42" s="125"/>
      <c r="AI42" s="125"/>
      <c r="AJ42" s="125"/>
      <c r="AK42" s="125"/>
      <c r="AL42" s="125"/>
      <c r="AM42" s="125"/>
      <c r="AN42" s="125"/>
      <c r="AO42" s="125"/>
      <c r="AP42" s="125"/>
      <c r="AQ42" s="125"/>
      <c r="AR42" s="126"/>
      <c r="AS42" s="124"/>
      <c r="AT42" s="125"/>
      <c r="AU42" s="125"/>
      <c r="AV42" s="125"/>
      <c r="AW42" s="125"/>
      <c r="AX42" s="125"/>
      <c r="AY42" s="125"/>
      <c r="AZ42" s="125"/>
      <c r="BA42" s="125"/>
      <c r="BB42" s="125"/>
      <c r="BC42" s="125"/>
      <c r="BD42" s="125"/>
      <c r="BE42" s="125"/>
      <c r="BF42" s="126"/>
      <c r="BG42" s="124"/>
      <c r="BH42" s="125"/>
      <c r="BI42" s="125"/>
      <c r="BJ42" s="125"/>
      <c r="BK42" s="125"/>
      <c r="BL42" s="125"/>
      <c r="BM42" s="125"/>
      <c r="BN42" s="125"/>
      <c r="BO42" s="125"/>
      <c r="BP42" s="125"/>
      <c r="BQ42" s="125"/>
      <c r="BR42" s="125"/>
      <c r="BS42" s="125"/>
      <c r="BT42" s="126"/>
      <c r="BU42" s="124"/>
      <c r="BV42" s="125"/>
      <c r="BW42" s="125"/>
      <c r="BX42" s="125"/>
      <c r="BY42" s="125"/>
      <c r="BZ42" s="125"/>
      <c r="CA42" s="125"/>
      <c r="CB42" s="125"/>
      <c r="CC42" s="125"/>
      <c r="CD42" s="125"/>
      <c r="CE42" s="125"/>
      <c r="CF42" s="125"/>
      <c r="CG42" s="125"/>
      <c r="CH42" s="126"/>
    </row>
    <row r="43" spans="2:86" ht="13.5" customHeight="1" x14ac:dyDescent="0.15">
      <c r="B43" s="130"/>
      <c r="C43" s="127"/>
      <c r="D43" s="128"/>
      <c r="E43" s="128"/>
      <c r="F43" s="128"/>
      <c r="G43" s="128"/>
      <c r="H43" s="128"/>
      <c r="I43" s="128"/>
      <c r="J43" s="128"/>
      <c r="K43" s="128"/>
      <c r="L43" s="128"/>
      <c r="M43" s="128"/>
      <c r="N43" s="128"/>
      <c r="O43" s="128"/>
      <c r="P43" s="129"/>
      <c r="Q43" s="127"/>
      <c r="R43" s="128"/>
      <c r="S43" s="128"/>
      <c r="T43" s="128"/>
      <c r="U43" s="128"/>
      <c r="V43" s="128"/>
      <c r="W43" s="128"/>
      <c r="X43" s="128"/>
      <c r="Y43" s="128"/>
      <c r="Z43" s="128"/>
      <c r="AA43" s="128"/>
      <c r="AB43" s="128"/>
      <c r="AC43" s="128"/>
      <c r="AD43" s="129"/>
      <c r="AE43" s="127"/>
      <c r="AF43" s="128"/>
      <c r="AG43" s="128"/>
      <c r="AH43" s="128"/>
      <c r="AI43" s="128"/>
      <c r="AJ43" s="128"/>
      <c r="AK43" s="128"/>
      <c r="AL43" s="128"/>
      <c r="AM43" s="128"/>
      <c r="AN43" s="128"/>
      <c r="AO43" s="128"/>
      <c r="AP43" s="128"/>
      <c r="AQ43" s="128"/>
      <c r="AR43" s="129"/>
      <c r="AS43" s="127"/>
      <c r="AT43" s="128"/>
      <c r="AU43" s="128"/>
      <c r="AV43" s="128"/>
      <c r="AW43" s="128"/>
      <c r="AX43" s="128"/>
      <c r="AY43" s="128"/>
      <c r="AZ43" s="128"/>
      <c r="BA43" s="128"/>
      <c r="BB43" s="128"/>
      <c r="BC43" s="128"/>
      <c r="BD43" s="128"/>
      <c r="BE43" s="128"/>
      <c r="BF43" s="129"/>
      <c r="BG43" s="127"/>
      <c r="BH43" s="128"/>
      <c r="BI43" s="128"/>
      <c r="BJ43" s="128"/>
      <c r="BK43" s="128"/>
      <c r="BL43" s="128"/>
      <c r="BM43" s="128"/>
      <c r="BN43" s="128"/>
      <c r="BO43" s="128"/>
      <c r="BP43" s="128"/>
      <c r="BQ43" s="128"/>
      <c r="BR43" s="128"/>
      <c r="BS43" s="128"/>
      <c r="BT43" s="129"/>
      <c r="BU43" s="127"/>
      <c r="BV43" s="128"/>
      <c r="BW43" s="128"/>
      <c r="BX43" s="128"/>
      <c r="BY43" s="128"/>
      <c r="BZ43" s="128"/>
      <c r="CA43" s="128"/>
      <c r="CB43" s="128"/>
      <c r="CC43" s="128"/>
      <c r="CD43" s="128"/>
      <c r="CE43" s="128"/>
      <c r="CF43" s="128"/>
      <c r="CG43" s="128"/>
      <c r="CH43" s="129"/>
    </row>
    <row r="44" spans="2:86" ht="13.5" customHeight="1" x14ac:dyDescent="0.15">
      <c r="B44" s="130"/>
      <c r="C44" s="135" t="s">
        <v>39</v>
      </c>
      <c r="D44" s="136"/>
      <c r="E44" s="136"/>
      <c r="F44" s="136"/>
      <c r="G44" s="136"/>
      <c r="H44" s="136"/>
      <c r="I44" s="136"/>
      <c r="J44" s="136"/>
      <c r="K44" s="136"/>
      <c r="L44" s="136"/>
      <c r="M44" s="136"/>
      <c r="N44" s="136"/>
      <c r="O44" s="136"/>
      <c r="P44" s="136"/>
      <c r="Q44" s="135" t="s">
        <v>39</v>
      </c>
      <c r="R44" s="136"/>
      <c r="S44" s="136"/>
      <c r="T44" s="136"/>
      <c r="U44" s="136"/>
      <c r="V44" s="136"/>
      <c r="W44" s="136"/>
      <c r="X44" s="136"/>
      <c r="Y44" s="136"/>
      <c r="Z44" s="136"/>
      <c r="AA44" s="136"/>
      <c r="AB44" s="136"/>
      <c r="AC44" s="136"/>
      <c r="AD44" s="136"/>
      <c r="AE44" s="135" t="s">
        <v>39</v>
      </c>
      <c r="AF44" s="136"/>
      <c r="AG44" s="136"/>
      <c r="AH44" s="136"/>
      <c r="AI44" s="136"/>
      <c r="AJ44" s="136"/>
      <c r="AK44" s="136"/>
      <c r="AL44" s="136"/>
      <c r="AM44" s="136"/>
      <c r="AN44" s="136"/>
      <c r="AO44" s="136"/>
      <c r="AP44" s="136"/>
      <c r="AQ44" s="136"/>
      <c r="AR44" s="136"/>
      <c r="AS44" s="135" t="s">
        <v>39</v>
      </c>
      <c r="AT44" s="136"/>
      <c r="AU44" s="136"/>
      <c r="AV44" s="136"/>
      <c r="AW44" s="136"/>
      <c r="AX44" s="136"/>
      <c r="AY44" s="136"/>
      <c r="AZ44" s="136"/>
      <c r="BA44" s="136"/>
      <c r="BB44" s="136"/>
      <c r="BC44" s="136"/>
      <c r="BD44" s="136"/>
      <c r="BE44" s="136"/>
      <c r="BF44" s="136"/>
      <c r="BG44" s="135" t="s">
        <v>39</v>
      </c>
      <c r="BH44" s="136"/>
      <c r="BI44" s="136"/>
      <c r="BJ44" s="136"/>
      <c r="BK44" s="136"/>
      <c r="BL44" s="136"/>
      <c r="BM44" s="136"/>
      <c r="BN44" s="136"/>
      <c r="BO44" s="136"/>
      <c r="BP44" s="136"/>
      <c r="BQ44" s="136"/>
      <c r="BR44" s="136"/>
      <c r="BS44" s="136"/>
      <c r="BT44" s="136"/>
      <c r="BU44" s="135" t="s">
        <v>39</v>
      </c>
      <c r="BV44" s="136"/>
      <c r="BW44" s="136"/>
      <c r="BX44" s="136"/>
      <c r="BY44" s="136"/>
      <c r="BZ44" s="136"/>
      <c r="CA44" s="136"/>
      <c r="CB44" s="136"/>
      <c r="CC44" s="136"/>
      <c r="CD44" s="136"/>
      <c r="CE44" s="136"/>
      <c r="CF44" s="136"/>
      <c r="CG44" s="136"/>
      <c r="CH44" s="137"/>
    </row>
    <row r="45" spans="2:86" ht="13.5" customHeight="1" x14ac:dyDescent="0.15">
      <c r="B45" s="130"/>
      <c r="C45" s="121"/>
      <c r="D45" s="122"/>
      <c r="E45" s="122"/>
      <c r="F45" s="122"/>
      <c r="G45" s="122"/>
      <c r="H45" s="122"/>
      <c r="I45" s="122"/>
      <c r="J45" s="122"/>
      <c r="K45" s="122"/>
      <c r="L45" s="122"/>
      <c r="M45" s="122"/>
      <c r="N45" s="122"/>
      <c r="O45" s="122"/>
      <c r="P45" s="123"/>
      <c r="Q45" s="121"/>
      <c r="R45" s="122"/>
      <c r="S45" s="122"/>
      <c r="T45" s="122"/>
      <c r="U45" s="122"/>
      <c r="V45" s="122"/>
      <c r="W45" s="122"/>
      <c r="X45" s="122"/>
      <c r="Y45" s="122"/>
      <c r="Z45" s="122"/>
      <c r="AA45" s="122"/>
      <c r="AB45" s="122"/>
      <c r="AC45" s="122"/>
      <c r="AD45" s="123"/>
      <c r="AE45" s="121"/>
      <c r="AF45" s="122"/>
      <c r="AG45" s="122"/>
      <c r="AH45" s="122"/>
      <c r="AI45" s="122"/>
      <c r="AJ45" s="122"/>
      <c r="AK45" s="122"/>
      <c r="AL45" s="122"/>
      <c r="AM45" s="122"/>
      <c r="AN45" s="122"/>
      <c r="AO45" s="122"/>
      <c r="AP45" s="122"/>
      <c r="AQ45" s="122"/>
      <c r="AR45" s="123"/>
      <c r="AS45" s="121"/>
      <c r="AT45" s="122"/>
      <c r="AU45" s="122"/>
      <c r="AV45" s="122"/>
      <c r="AW45" s="122"/>
      <c r="AX45" s="122"/>
      <c r="AY45" s="122"/>
      <c r="AZ45" s="122"/>
      <c r="BA45" s="122"/>
      <c r="BB45" s="122"/>
      <c r="BC45" s="122"/>
      <c r="BD45" s="122"/>
      <c r="BE45" s="122"/>
      <c r="BF45" s="123"/>
      <c r="BG45" s="121"/>
      <c r="BH45" s="122"/>
      <c r="BI45" s="122"/>
      <c r="BJ45" s="122"/>
      <c r="BK45" s="122"/>
      <c r="BL45" s="122"/>
      <c r="BM45" s="122"/>
      <c r="BN45" s="122"/>
      <c r="BO45" s="122"/>
      <c r="BP45" s="122"/>
      <c r="BQ45" s="122"/>
      <c r="BR45" s="122"/>
      <c r="BS45" s="122"/>
      <c r="BT45" s="123"/>
      <c r="BU45" s="121"/>
      <c r="BV45" s="122"/>
      <c r="BW45" s="122"/>
      <c r="BX45" s="122"/>
      <c r="BY45" s="122"/>
      <c r="BZ45" s="122"/>
      <c r="CA45" s="122"/>
      <c r="CB45" s="122"/>
      <c r="CC45" s="122"/>
      <c r="CD45" s="122"/>
      <c r="CE45" s="122"/>
      <c r="CF45" s="122"/>
      <c r="CG45" s="122"/>
      <c r="CH45" s="123"/>
    </row>
    <row r="46" spans="2:86" ht="13.5" customHeight="1" x14ac:dyDescent="0.15">
      <c r="B46" s="130"/>
      <c r="C46" s="124"/>
      <c r="D46" s="125"/>
      <c r="E46" s="125"/>
      <c r="F46" s="125"/>
      <c r="G46" s="125"/>
      <c r="H46" s="125"/>
      <c r="I46" s="125"/>
      <c r="J46" s="125"/>
      <c r="K46" s="125"/>
      <c r="L46" s="125"/>
      <c r="M46" s="125"/>
      <c r="N46" s="125"/>
      <c r="O46" s="125"/>
      <c r="P46" s="126"/>
      <c r="Q46" s="124"/>
      <c r="R46" s="125"/>
      <c r="S46" s="125"/>
      <c r="T46" s="125"/>
      <c r="U46" s="125"/>
      <c r="V46" s="125"/>
      <c r="W46" s="125"/>
      <c r="X46" s="125"/>
      <c r="Y46" s="125"/>
      <c r="Z46" s="125"/>
      <c r="AA46" s="125"/>
      <c r="AB46" s="125"/>
      <c r="AC46" s="125"/>
      <c r="AD46" s="126"/>
      <c r="AE46" s="124"/>
      <c r="AF46" s="125"/>
      <c r="AG46" s="125"/>
      <c r="AH46" s="125"/>
      <c r="AI46" s="125"/>
      <c r="AJ46" s="125"/>
      <c r="AK46" s="125"/>
      <c r="AL46" s="125"/>
      <c r="AM46" s="125"/>
      <c r="AN46" s="125"/>
      <c r="AO46" s="125"/>
      <c r="AP46" s="125"/>
      <c r="AQ46" s="125"/>
      <c r="AR46" s="126"/>
      <c r="AS46" s="124"/>
      <c r="AT46" s="125"/>
      <c r="AU46" s="125"/>
      <c r="AV46" s="125"/>
      <c r="AW46" s="125"/>
      <c r="AX46" s="125"/>
      <c r="AY46" s="125"/>
      <c r="AZ46" s="125"/>
      <c r="BA46" s="125"/>
      <c r="BB46" s="125"/>
      <c r="BC46" s="125"/>
      <c r="BD46" s="125"/>
      <c r="BE46" s="125"/>
      <c r="BF46" s="126"/>
      <c r="BG46" s="124"/>
      <c r="BH46" s="125"/>
      <c r="BI46" s="125"/>
      <c r="BJ46" s="125"/>
      <c r="BK46" s="125"/>
      <c r="BL46" s="125"/>
      <c r="BM46" s="125"/>
      <c r="BN46" s="125"/>
      <c r="BO46" s="125"/>
      <c r="BP46" s="125"/>
      <c r="BQ46" s="125"/>
      <c r="BR46" s="125"/>
      <c r="BS46" s="125"/>
      <c r="BT46" s="126"/>
      <c r="BU46" s="124"/>
      <c r="BV46" s="125"/>
      <c r="BW46" s="125"/>
      <c r="BX46" s="125"/>
      <c r="BY46" s="125"/>
      <c r="BZ46" s="125"/>
      <c r="CA46" s="125"/>
      <c r="CB46" s="125"/>
      <c r="CC46" s="125"/>
      <c r="CD46" s="125"/>
      <c r="CE46" s="125"/>
      <c r="CF46" s="125"/>
      <c r="CG46" s="125"/>
      <c r="CH46" s="126"/>
    </row>
    <row r="47" spans="2:86" ht="13.5" customHeight="1" x14ac:dyDescent="0.15">
      <c r="B47" s="130"/>
      <c r="C47" s="124"/>
      <c r="D47" s="125"/>
      <c r="E47" s="125"/>
      <c r="F47" s="125"/>
      <c r="G47" s="125"/>
      <c r="H47" s="125"/>
      <c r="I47" s="125"/>
      <c r="J47" s="125"/>
      <c r="K47" s="125"/>
      <c r="L47" s="125"/>
      <c r="M47" s="125"/>
      <c r="N47" s="125"/>
      <c r="O47" s="125"/>
      <c r="P47" s="126"/>
      <c r="Q47" s="124"/>
      <c r="R47" s="125"/>
      <c r="S47" s="125"/>
      <c r="T47" s="125"/>
      <c r="U47" s="125"/>
      <c r="V47" s="125"/>
      <c r="W47" s="125"/>
      <c r="X47" s="125"/>
      <c r="Y47" s="125"/>
      <c r="Z47" s="125"/>
      <c r="AA47" s="125"/>
      <c r="AB47" s="125"/>
      <c r="AC47" s="125"/>
      <c r="AD47" s="126"/>
      <c r="AE47" s="124"/>
      <c r="AF47" s="125"/>
      <c r="AG47" s="125"/>
      <c r="AH47" s="125"/>
      <c r="AI47" s="125"/>
      <c r="AJ47" s="125"/>
      <c r="AK47" s="125"/>
      <c r="AL47" s="125"/>
      <c r="AM47" s="125"/>
      <c r="AN47" s="125"/>
      <c r="AO47" s="125"/>
      <c r="AP47" s="125"/>
      <c r="AQ47" s="125"/>
      <c r="AR47" s="126"/>
      <c r="AS47" s="124"/>
      <c r="AT47" s="125"/>
      <c r="AU47" s="125"/>
      <c r="AV47" s="125"/>
      <c r="AW47" s="125"/>
      <c r="AX47" s="125"/>
      <c r="AY47" s="125"/>
      <c r="AZ47" s="125"/>
      <c r="BA47" s="125"/>
      <c r="BB47" s="125"/>
      <c r="BC47" s="125"/>
      <c r="BD47" s="125"/>
      <c r="BE47" s="125"/>
      <c r="BF47" s="126"/>
      <c r="BG47" s="124"/>
      <c r="BH47" s="125"/>
      <c r="BI47" s="125"/>
      <c r="BJ47" s="125"/>
      <c r="BK47" s="125"/>
      <c r="BL47" s="125"/>
      <c r="BM47" s="125"/>
      <c r="BN47" s="125"/>
      <c r="BO47" s="125"/>
      <c r="BP47" s="125"/>
      <c r="BQ47" s="125"/>
      <c r="BR47" s="125"/>
      <c r="BS47" s="125"/>
      <c r="BT47" s="126"/>
      <c r="BU47" s="124"/>
      <c r="BV47" s="125"/>
      <c r="BW47" s="125"/>
      <c r="BX47" s="125"/>
      <c r="BY47" s="125"/>
      <c r="BZ47" s="125"/>
      <c r="CA47" s="125"/>
      <c r="CB47" s="125"/>
      <c r="CC47" s="125"/>
      <c r="CD47" s="125"/>
      <c r="CE47" s="125"/>
      <c r="CF47" s="125"/>
      <c r="CG47" s="125"/>
      <c r="CH47" s="126"/>
    </row>
    <row r="48" spans="2:86" ht="13.5" customHeight="1" x14ac:dyDescent="0.15">
      <c r="B48" s="130"/>
      <c r="C48" s="127"/>
      <c r="D48" s="128"/>
      <c r="E48" s="128"/>
      <c r="F48" s="128"/>
      <c r="G48" s="128"/>
      <c r="H48" s="128"/>
      <c r="I48" s="128"/>
      <c r="J48" s="128"/>
      <c r="K48" s="128"/>
      <c r="L48" s="128"/>
      <c r="M48" s="128"/>
      <c r="N48" s="128"/>
      <c r="O48" s="128"/>
      <c r="P48" s="129"/>
      <c r="Q48" s="127"/>
      <c r="R48" s="128"/>
      <c r="S48" s="128"/>
      <c r="T48" s="128"/>
      <c r="U48" s="128"/>
      <c r="V48" s="128"/>
      <c r="W48" s="128"/>
      <c r="X48" s="128"/>
      <c r="Y48" s="128"/>
      <c r="Z48" s="128"/>
      <c r="AA48" s="128"/>
      <c r="AB48" s="128"/>
      <c r="AC48" s="128"/>
      <c r="AD48" s="129"/>
      <c r="AE48" s="127"/>
      <c r="AF48" s="128"/>
      <c r="AG48" s="128"/>
      <c r="AH48" s="128"/>
      <c r="AI48" s="128"/>
      <c r="AJ48" s="128"/>
      <c r="AK48" s="128"/>
      <c r="AL48" s="128"/>
      <c r="AM48" s="128"/>
      <c r="AN48" s="128"/>
      <c r="AO48" s="128"/>
      <c r="AP48" s="128"/>
      <c r="AQ48" s="128"/>
      <c r="AR48" s="129"/>
      <c r="AS48" s="127"/>
      <c r="AT48" s="128"/>
      <c r="AU48" s="128"/>
      <c r="AV48" s="128"/>
      <c r="AW48" s="128"/>
      <c r="AX48" s="128"/>
      <c r="AY48" s="128"/>
      <c r="AZ48" s="128"/>
      <c r="BA48" s="128"/>
      <c r="BB48" s="128"/>
      <c r="BC48" s="128"/>
      <c r="BD48" s="128"/>
      <c r="BE48" s="128"/>
      <c r="BF48" s="129"/>
      <c r="BG48" s="127"/>
      <c r="BH48" s="128"/>
      <c r="BI48" s="128"/>
      <c r="BJ48" s="128"/>
      <c r="BK48" s="128"/>
      <c r="BL48" s="128"/>
      <c r="BM48" s="128"/>
      <c r="BN48" s="128"/>
      <c r="BO48" s="128"/>
      <c r="BP48" s="128"/>
      <c r="BQ48" s="128"/>
      <c r="BR48" s="128"/>
      <c r="BS48" s="128"/>
      <c r="BT48" s="129"/>
      <c r="BU48" s="127"/>
      <c r="BV48" s="128"/>
      <c r="BW48" s="128"/>
      <c r="BX48" s="128"/>
      <c r="BY48" s="128"/>
      <c r="BZ48" s="128"/>
      <c r="CA48" s="128"/>
      <c r="CB48" s="128"/>
      <c r="CC48" s="128"/>
      <c r="CD48" s="128"/>
      <c r="CE48" s="128"/>
      <c r="CF48" s="128"/>
      <c r="CG48" s="128"/>
      <c r="CH48" s="129"/>
    </row>
    <row r="49" spans="2:86" ht="13.5" customHeight="1" x14ac:dyDescent="0.15">
      <c r="B49" s="130" t="s">
        <v>0</v>
      </c>
      <c r="C49" s="138" t="s">
        <v>104</v>
      </c>
      <c r="D49" s="139"/>
      <c r="E49" s="139"/>
      <c r="F49" s="139"/>
      <c r="G49" s="139"/>
      <c r="H49" s="139"/>
      <c r="I49" s="140" t="s">
        <v>64</v>
      </c>
      <c r="J49" s="140"/>
      <c r="K49" s="140"/>
      <c r="L49" s="140"/>
      <c r="M49" s="140"/>
      <c r="N49" s="140"/>
      <c r="O49" s="140"/>
      <c r="P49" s="141"/>
      <c r="Q49" s="138" t="s">
        <v>104</v>
      </c>
      <c r="R49" s="139"/>
      <c r="S49" s="139"/>
      <c r="T49" s="139"/>
      <c r="U49" s="139"/>
      <c r="V49" s="139"/>
      <c r="W49" s="140" t="s">
        <v>64</v>
      </c>
      <c r="X49" s="140"/>
      <c r="Y49" s="140"/>
      <c r="Z49" s="140"/>
      <c r="AA49" s="140"/>
      <c r="AB49" s="140"/>
      <c r="AC49" s="140"/>
      <c r="AD49" s="141"/>
      <c r="AE49" s="138" t="s">
        <v>104</v>
      </c>
      <c r="AF49" s="139"/>
      <c r="AG49" s="139"/>
      <c r="AH49" s="139"/>
      <c r="AI49" s="139"/>
      <c r="AJ49" s="139"/>
      <c r="AK49" s="140" t="s">
        <v>64</v>
      </c>
      <c r="AL49" s="140"/>
      <c r="AM49" s="140"/>
      <c r="AN49" s="140"/>
      <c r="AO49" s="140"/>
      <c r="AP49" s="140"/>
      <c r="AQ49" s="140"/>
      <c r="AR49" s="141"/>
      <c r="AS49" s="138" t="s">
        <v>104</v>
      </c>
      <c r="AT49" s="139"/>
      <c r="AU49" s="139"/>
      <c r="AV49" s="139"/>
      <c r="AW49" s="139"/>
      <c r="AX49" s="139"/>
      <c r="AY49" s="140" t="s">
        <v>64</v>
      </c>
      <c r="AZ49" s="140"/>
      <c r="BA49" s="140"/>
      <c r="BB49" s="140"/>
      <c r="BC49" s="140"/>
      <c r="BD49" s="140"/>
      <c r="BE49" s="140"/>
      <c r="BF49" s="141"/>
      <c r="BG49" s="138" t="s">
        <v>104</v>
      </c>
      <c r="BH49" s="139"/>
      <c r="BI49" s="139"/>
      <c r="BJ49" s="139"/>
      <c r="BK49" s="139"/>
      <c r="BL49" s="139"/>
      <c r="BM49" s="140" t="s">
        <v>64</v>
      </c>
      <c r="BN49" s="140"/>
      <c r="BO49" s="140"/>
      <c r="BP49" s="140"/>
      <c r="BQ49" s="140"/>
      <c r="BR49" s="140"/>
      <c r="BS49" s="140"/>
      <c r="BT49" s="141"/>
      <c r="BU49" s="138" t="s">
        <v>104</v>
      </c>
      <c r="BV49" s="139"/>
      <c r="BW49" s="139"/>
      <c r="BX49" s="139"/>
      <c r="BY49" s="139"/>
      <c r="BZ49" s="139"/>
      <c r="CA49" s="140" t="s">
        <v>64</v>
      </c>
      <c r="CB49" s="140"/>
      <c r="CC49" s="140"/>
      <c r="CD49" s="140"/>
      <c r="CE49" s="140"/>
      <c r="CF49" s="140"/>
      <c r="CG49" s="140"/>
      <c r="CH49" s="141"/>
    </row>
    <row r="50" spans="2:86" ht="13.5" customHeight="1" x14ac:dyDescent="0.15">
      <c r="B50" s="130"/>
      <c r="C50" s="132" t="s">
        <v>91</v>
      </c>
      <c r="D50" s="133"/>
      <c r="E50" s="133"/>
      <c r="F50" s="133"/>
      <c r="G50" s="133"/>
      <c r="H50" s="133"/>
      <c r="I50" s="133"/>
      <c r="J50" s="133"/>
      <c r="K50" s="133"/>
      <c r="L50" s="133"/>
      <c r="M50" s="133"/>
      <c r="N50" s="133"/>
      <c r="O50" s="133"/>
      <c r="P50" s="133"/>
      <c r="Q50" s="132" t="s">
        <v>91</v>
      </c>
      <c r="R50" s="133"/>
      <c r="S50" s="133"/>
      <c r="T50" s="133"/>
      <c r="U50" s="133"/>
      <c r="V50" s="133"/>
      <c r="W50" s="133"/>
      <c r="X50" s="133"/>
      <c r="Y50" s="133"/>
      <c r="Z50" s="133"/>
      <c r="AA50" s="133"/>
      <c r="AB50" s="133"/>
      <c r="AC50" s="133"/>
      <c r="AD50" s="133"/>
      <c r="AE50" s="132" t="s">
        <v>91</v>
      </c>
      <c r="AF50" s="133"/>
      <c r="AG50" s="133"/>
      <c r="AH50" s="133"/>
      <c r="AI50" s="133"/>
      <c r="AJ50" s="133"/>
      <c r="AK50" s="133"/>
      <c r="AL50" s="133"/>
      <c r="AM50" s="133"/>
      <c r="AN50" s="133"/>
      <c r="AO50" s="133"/>
      <c r="AP50" s="133"/>
      <c r="AQ50" s="133"/>
      <c r="AR50" s="133"/>
      <c r="AS50" s="132" t="s">
        <v>91</v>
      </c>
      <c r="AT50" s="133"/>
      <c r="AU50" s="133"/>
      <c r="AV50" s="133"/>
      <c r="AW50" s="133"/>
      <c r="AX50" s="133"/>
      <c r="AY50" s="133"/>
      <c r="AZ50" s="133"/>
      <c r="BA50" s="133"/>
      <c r="BB50" s="133"/>
      <c r="BC50" s="133"/>
      <c r="BD50" s="133"/>
      <c r="BE50" s="133"/>
      <c r="BF50" s="133"/>
      <c r="BG50" s="132" t="s">
        <v>91</v>
      </c>
      <c r="BH50" s="133"/>
      <c r="BI50" s="133"/>
      <c r="BJ50" s="133"/>
      <c r="BK50" s="133"/>
      <c r="BL50" s="133"/>
      <c r="BM50" s="133"/>
      <c r="BN50" s="133"/>
      <c r="BO50" s="133"/>
      <c r="BP50" s="133"/>
      <c r="BQ50" s="133"/>
      <c r="BR50" s="133"/>
      <c r="BS50" s="133"/>
      <c r="BT50" s="133"/>
      <c r="BU50" s="132" t="s">
        <v>91</v>
      </c>
      <c r="BV50" s="133"/>
      <c r="BW50" s="133"/>
      <c r="BX50" s="133"/>
      <c r="BY50" s="133"/>
      <c r="BZ50" s="133"/>
      <c r="CA50" s="133"/>
      <c r="CB50" s="133"/>
      <c r="CC50" s="133"/>
      <c r="CD50" s="133"/>
      <c r="CE50" s="133"/>
      <c r="CF50" s="133"/>
      <c r="CG50" s="133"/>
      <c r="CH50" s="134"/>
    </row>
    <row r="51" spans="2:86" ht="13.5" customHeight="1" x14ac:dyDescent="0.15">
      <c r="B51" s="130"/>
      <c r="C51" s="124"/>
      <c r="D51" s="125"/>
      <c r="E51" s="125"/>
      <c r="F51" s="125"/>
      <c r="G51" s="125"/>
      <c r="H51" s="125"/>
      <c r="I51" s="125"/>
      <c r="J51" s="125"/>
      <c r="K51" s="125"/>
      <c r="L51" s="125"/>
      <c r="M51" s="125"/>
      <c r="N51" s="125"/>
      <c r="O51" s="125"/>
      <c r="P51" s="126"/>
      <c r="Q51" s="124"/>
      <c r="R51" s="125"/>
      <c r="S51" s="125"/>
      <c r="T51" s="125"/>
      <c r="U51" s="125"/>
      <c r="V51" s="125"/>
      <c r="W51" s="125"/>
      <c r="X51" s="125"/>
      <c r="Y51" s="125"/>
      <c r="Z51" s="125"/>
      <c r="AA51" s="125"/>
      <c r="AB51" s="125"/>
      <c r="AC51" s="125"/>
      <c r="AD51" s="126"/>
      <c r="AE51" s="124"/>
      <c r="AF51" s="125"/>
      <c r="AG51" s="125"/>
      <c r="AH51" s="125"/>
      <c r="AI51" s="125"/>
      <c r="AJ51" s="125"/>
      <c r="AK51" s="125"/>
      <c r="AL51" s="125"/>
      <c r="AM51" s="125"/>
      <c r="AN51" s="125"/>
      <c r="AO51" s="125"/>
      <c r="AP51" s="125"/>
      <c r="AQ51" s="125"/>
      <c r="AR51" s="126"/>
      <c r="AS51" s="124"/>
      <c r="AT51" s="125"/>
      <c r="AU51" s="125"/>
      <c r="AV51" s="125"/>
      <c r="AW51" s="125"/>
      <c r="AX51" s="125"/>
      <c r="AY51" s="125"/>
      <c r="AZ51" s="125"/>
      <c r="BA51" s="125"/>
      <c r="BB51" s="125"/>
      <c r="BC51" s="125"/>
      <c r="BD51" s="125"/>
      <c r="BE51" s="125"/>
      <c r="BF51" s="126"/>
      <c r="BG51" s="124"/>
      <c r="BH51" s="125"/>
      <c r="BI51" s="125"/>
      <c r="BJ51" s="125"/>
      <c r="BK51" s="125"/>
      <c r="BL51" s="125"/>
      <c r="BM51" s="125"/>
      <c r="BN51" s="125"/>
      <c r="BO51" s="125"/>
      <c r="BP51" s="125"/>
      <c r="BQ51" s="125"/>
      <c r="BR51" s="125"/>
      <c r="BS51" s="125"/>
      <c r="BT51" s="126"/>
      <c r="BU51" s="124"/>
      <c r="BV51" s="125"/>
      <c r="BW51" s="125"/>
      <c r="BX51" s="125"/>
      <c r="BY51" s="125"/>
      <c r="BZ51" s="125"/>
      <c r="CA51" s="125"/>
      <c r="CB51" s="125"/>
      <c r="CC51" s="125"/>
      <c r="CD51" s="125"/>
      <c r="CE51" s="125"/>
      <c r="CF51" s="125"/>
      <c r="CG51" s="125"/>
      <c r="CH51" s="126"/>
    </row>
    <row r="52" spans="2:86" ht="13.5" customHeight="1" x14ac:dyDescent="0.15">
      <c r="B52" s="130"/>
      <c r="C52" s="124"/>
      <c r="D52" s="125"/>
      <c r="E52" s="125"/>
      <c r="F52" s="125"/>
      <c r="G52" s="125"/>
      <c r="H52" s="125"/>
      <c r="I52" s="125"/>
      <c r="J52" s="125"/>
      <c r="K52" s="125"/>
      <c r="L52" s="125"/>
      <c r="M52" s="125"/>
      <c r="N52" s="125"/>
      <c r="O52" s="125"/>
      <c r="P52" s="126"/>
      <c r="Q52" s="124"/>
      <c r="R52" s="125"/>
      <c r="S52" s="125"/>
      <c r="T52" s="125"/>
      <c r="U52" s="125"/>
      <c r="V52" s="125"/>
      <c r="W52" s="125"/>
      <c r="X52" s="125"/>
      <c r="Y52" s="125"/>
      <c r="Z52" s="125"/>
      <c r="AA52" s="125"/>
      <c r="AB52" s="125"/>
      <c r="AC52" s="125"/>
      <c r="AD52" s="126"/>
      <c r="AE52" s="124"/>
      <c r="AF52" s="125"/>
      <c r="AG52" s="125"/>
      <c r="AH52" s="125"/>
      <c r="AI52" s="125"/>
      <c r="AJ52" s="125"/>
      <c r="AK52" s="125"/>
      <c r="AL52" s="125"/>
      <c r="AM52" s="125"/>
      <c r="AN52" s="125"/>
      <c r="AO52" s="125"/>
      <c r="AP52" s="125"/>
      <c r="AQ52" s="125"/>
      <c r="AR52" s="126"/>
      <c r="AS52" s="124"/>
      <c r="AT52" s="125"/>
      <c r="AU52" s="125"/>
      <c r="AV52" s="125"/>
      <c r="AW52" s="125"/>
      <c r="AX52" s="125"/>
      <c r="AY52" s="125"/>
      <c r="AZ52" s="125"/>
      <c r="BA52" s="125"/>
      <c r="BB52" s="125"/>
      <c r="BC52" s="125"/>
      <c r="BD52" s="125"/>
      <c r="BE52" s="125"/>
      <c r="BF52" s="126"/>
      <c r="BG52" s="124"/>
      <c r="BH52" s="125"/>
      <c r="BI52" s="125"/>
      <c r="BJ52" s="125"/>
      <c r="BK52" s="125"/>
      <c r="BL52" s="125"/>
      <c r="BM52" s="125"/>
      <c r="BN52" s="125"/>
      <c r="BO52" s="125"/>
      <c r="BP52" s="125"/>
      <c r="BQ52" s="125"/>
      <c r="BR52" s="125"/>
      <c r="BS52" s="125"/>
      <c r="BT52" s="126"/>
      <c r="BU52" s="124"/>
      <c r="BV52" s="125"/>
      <c r="BW52" s="125"/>
      <c r="BX52" s="125"/>
      <c r="BY52" s="125"/>
      <c r="BZ52" s="125"/>
      <c r="CA52" s="125"/>
      <c r="CB52" s="125"/>
      <c r="CC52" s="125"/>
      <c r="CD52" s="125"/>
      <c r="CE52" s="125"/>
      <c r="CF52" s="125"/>
      <c r="CG52" s="125"/>
      <c r="CH52" s="126"/>
    </row>
    <row r="53" spans="2:86" ht="13.5" customHeight="1" x14ac:dyDescent="0.15">
      <c r="B53" s="130"/>
      <c r="C53" s="124"/>
      <c r="D53" s="125"/>
      <c r="E53" s="125"/>
      <c r="F53" s="125"/>
      <c r="G53" s="125"/>
      <c r="H53" s="125"/>
      <c r="I53" s="125"/>
      <c r="J53" s="125"/>
      <c r="K53" s="125"/>
      <c r="L53" s="125"/>
      <c r="M53" s="125"/>
      <c r="N53" s="125"/>
      <c r="O53" s="125"/>
      <c r="P53" s="126"/>
      <c r="Q53" s="124"/>
      <c r="R53" s="125"/>
      <c r="S53" s="125"/>
      <c r="T53" s="125"/>
      <c r="U53" s="125"/>
      <c r="V53" s="125"/>
      <c r="W53" s="125"/>
      <c r="X53" s="125"/>
      <c r="Y53" s="125"/>
      <c r="Z53" s="125"/>
      <c r="AA53" s="125"/>
      <c r="AB53" s="125"/>
      <c r="AC53" s="125"/>
      <c r="AD53" s="126"/>
      <c r="AE53" s="124"/>
      <c r="AF53" s="125"/>
      <c r="AG53" s="125"/>
      <c r="AH53" s="125"/>
      <c r="AI53" s="125"/>
      <c r="AJ53" s="125"/>
      <c r="AK53" s="125"/>
      <c r="AL53" s="125"/>
      <c r="AM53" s="125"/>
      <c r="AN53" s="125"/>
      <c r="AO53" s="125"/>
      <c r="AP53" s="125"/>
      <c r="AQ53" s="125"/>
      <c r="AR53" s="126"/>
      <c r="AS53" s="124"/>
      <c r="AT53" s="125"/>
      <c r="AU53" s="125"/>
      <c r="AV53" s="125"/>
      <c r="AW53" s="125"/>
      <c r="AX53" s="125"/>
      <c r="AY53" s="125"/>
      <c r="AZ53" s="125"/>
      <c r="BA53" s="125"/>
      <c r="BB53" s="125"/>
      <c r="BC53" s="125"/>
      <c r="BD53" s="125"/>
      <c r="BE53" s="125"/>
      <c r="BF53" s="126"/>
      <c r="BG53" s="124"/>
      <c r="BH53" s="125"/>
      <c r="BI53" s="125"/>
      <c r="BJ53" s="125"/>
      <c r="BK53" s="125"/>
      <c r="BL53" s="125"/>
      <c r="BM53" s="125"/>
      <c r="BN53" s="125"/>
      <c r="BO53" s="125"/>
      <c r="BP53" s="125"/>
      <c r="BQ53" s="125"/>
      <c r="BR53" s="125"/>
      <c r="BS53" s="125"/>
      <c r="BT53" s="126"/>
      <c r="BU53" s="124"/>
      <c r="BV53" s="125"/>
      <c r="BW53" s="125"/>
      <c r="BX53" s="125"/>
      <c r="BY53" s="125"/>
      <c r="BZ53" s="125"/>
      <c r="CA53" s="125"/>
      <c r="CB53" s="125"/>
      <c r="CC53" s="125"/>
      <c r="CD53" s="125"/>
      <c r="CE53" s="125"/>
      <c r="CF53" s="125"/>
      <c r="CG53" s="125"/>
      <c r="CH53" s="126"/>
    </row>
    <row r="54" spans="2:86" ht="13.5" customHeight="1" x14ac:dyDescent="0.15">
      <c r="B54" s="130"/>
      <c r="C54" s="127"/>
      <c r="D54" s="128"/>
      <c r="E54" s="128"/>
      <c r="F54" s="128"/>
      <c r="G54" s="128"/>
      <c r="H54" s="128"/>
      <c r="I54" s="128"/>
      <c r="J54" s="128"/>
      <c r="K54" s="128"/>
      <c r="L54" s="128"/>
      <c r="M54" s="128"/>
      <c r="N54" s="128"/>
      <c r="O54" s="128"/>
      <c r="P54" s="129"/>
      <c r="Q54" s="127"/>
      <c r="R54" s="128"/>
      <c r="S54" s="128"/>
      <c r="T54" s="128"/>
      <c r="U54" s="128"/>
      <c r="V54" s="128"/>
      <c r="W54" s="128"/>
      <c r="X54" s="128"/>
      <c r="Y54" s="128"/>
      <c r="Z54" s="128"/>
      <c r="AA54" s="128"/>
      <c r="AB54" s="128"/>
      <c r="AC54" s="128"/>
      <c r="AD54" s="129"/>
      <c r="AE54" s="127"/>
      <c r="AF54" s="128"/>
      <c r="AG54" s="128"/>
      <c r="AH54" s="128"/>
      <c r="AI54" s="128"/>
      <c r="AJ54" s="128"/>
      <c r="AK54" s="128"/>
      <c r="AL54" s="128"/>
      <c r="AM54" s="128"/>
      <c r="AN54" s="128"/>
      <c r="AO54" s="128"/>
      <c r="AP54" s="128"/>
      <c r="AQ54" s="128"/>
      <c r="AR54" s="129"/>
      <c r="AS54" s="127"/>
      <c r="AT54" s="128"/>
      <c r="AU54" s="128"/>
      <c r="AV54" s="128"/>
      <c r="AW54" s="128"/>
      <c r="AX54" s="128"/>
      <c r="AY54" s="128"/>
      <c r="AZ54" s="128"/>
      <c r="BA54" s="128"/>
      <c r="BB54" s="128"/>
      <c r="BC54" s="128"/>
      <c r="BD54" s="128"/>
      <c r="BE54" s="128"/>
      <c r="BF54" s="129"/>
      <c r="BG54" s="127"/>
      <c r="BH54" s="128"/>
      <c r="BI54" s="128"/>
      <c r="BJ54" s="128"/>
      <c r="BK54" s="128"/>
      <c r="BL54" s="128"/>
      <c r="BM54" s="128"/>
      <c r="BN54" s="128"/>
      <c r="BO54" s="128"/>
      <c r="BP54" s="128"/>
      <c r="BQ54" s="128"/>
      <c r="BR54" s="128"/>
      <c r="BS54" s="128"/>
      <c r="BT54" s="129"/>
      <c r="BU54" s="127"/>
      <c r="BV54" s="128"/>
      <c r="BW54" s="128"/>
      <c r="BX54" s="128"/>
      <c r="BY54" s="128"/>
      <c r="BZ54" s="128"/>
      <c r="CA54" s="128"/>
      <c r="CB54" s="128"/>
      <c r="CC54" s="128"/>
      <c r="CD54" s="128"/>
      <c r="CE54" s="128"/>
      <c r="CF54" s="128"/>
      <c r="CG54" s="128"/>
      <c r="CH54" s="129"/>
    </row>
    <row r="55" spans="2:86" ht="13.5" customHeight="1" x14ac:dyDescent="0.15">
      <c r="B55" s="130"/>
      <c r="C55" s="135" t="s">
        <v>39</v>
      </c>
      <c r="D55" s="136"/>
      <c r="E55" s="136"/>
      <c r="F55" s="136"/>
      <c r="G55" s="136"/>
      <c r="H55" s="136"/>
      <c r="I55" s="136"/>
      <c r="J55" s="136"/>
      <c r="K55" s="136"/>
      <c r="L55" s="136"/>
      <c r="M55" s="136"/>
      <c r="N55" s="136"/>
      <c r="O55" s="136"/>
      <c r="P55" s="136"/>
      <c r="Q55" s="135" t="s">
        <v>39</v>
      </c>
      <c r="R55" s="136"/>
      <c r="S55" s="136"/>
      <c r="T55" s="136"/>
      <c r="U55" s="136"/>
      <c r="V55" s="136"/>
      <c r="W55" s="136"/>
      <c r="X55" s="136"/>
      <c r="Y55" s="136"/>
      <c r="Z55" s="136"/>
      <c r="AA55" s="136"/>
      <c r="AB55" s="136"/>
      <c r="AC55" s="136"/>
      <c r="AD55" s="136"/>
      <c r="AE55" s="135" t="s">
        <v>39</v>
      </c>
      <c r="AF55" s="136"/>
      <c r="AG55" s="136"/>
      <c r="AH55" s="136"/>
      <c r="AI55" s="136"/>
      <c r="AJ55" s="136"/>
      <c r="AK55" s="136"/>
      <c r="AL55" s="136"/>
      <c r="AM55" s="136"/>
      <c r="AN55" s="136"/>
      <c r="AO55" s="136"/>
      <c r="AP55" s="136"/>
      <c r="AQ55" s="136"/>
      <c r="AR55" s="136"/>
      <c r="AS55" s="135" t="s">
        <v>39</v>
      </c>
      <c r="AT55" s="136"/>
      <c r="AU55" s="136"/>
      <c r="AV55" s="136"/>
      <c r="AW55" s="136"/>
      <c r="AX55" s="136"/>
      <c r="AY55" s="136"/>
      <c r="AZ55" s="136"/>
      <c r="BA55" s="136"/>
      <c r="BB55" s="136"/>
      <c r="BC55" s="136"/>
      <c r="BD55" s="136"/>
      <c r="BE55" s="136"/>
      <c r="BF55" s="136"/>
      <c r="BG55" s="135" t="s">
        <v>39</v>
      </c>
      <c r="BH55" s="136"/>
      <c r="BI55" s="136"/>
      <c r="BJ55" s="136"/>
      <c r="BK55" s="136"/>
      <c r="BL55" s="136"/>
      <c r="BM55" s="136"/>
      <c r="BN55" s="136"/>
      <c r="BO55" s="136"/>
      <c r="BP55" s="136"/>
      <c r="BQ55" s="136"/>
      <c r="BR55" s="136"/>
      <c r="BS55" s="136"/>
      <c r="BT55" s="136"/>
      <c r="BU55" s="135" t="s">
        <v>39</v>
      </c>
      <c r="BV55" s="136"/>
      <c r="BW55" s="136"/>
      <c r="BX55" s="136"/>
      <c r="BY55" s="136"/>
      <c r="BZ55" s="136"/>
      <c r="CA55" s="136"/>
      <c r="CB55" s="136"/>
      <c r="CC55" s="136"/>
      <c r="CD55" s="136"/>
      <c r="CE55" s="136"/>
      <c r="CF55" s="136"/>
      <c r="CG55" s="136"/>
      <c r="CH55" s="137"/>
    </row>
    <row r="56" spans="2:86" ht="13.5" customHeight="1" x14ac:dyDescent="0.15">
      <c r="B56" s="130"/>
      <c r="C56" s="121"/>
      <c r="D56" s="122"/>
      <c r="E56" s="122"/>
      <c r="F56" s="122"/>
      <c r="G56" s="122"/>
      <c r="H56" s="122"/>
      <c r="I56" s="122"/>
      <c r="J56" s="122"/>
      <c r="K56" s="122"/>
      <c r="L56" s="122"/>
      <c r="M56" s="122"/>
      <c r="N56" s="122"/>
      <c r="O56" s="122"/>
      <c r="P56" s="123"/>
      <c r="Q56" s="121"/>
      <c r="R56" s="122"/>
      <c r="S56" s="122"/>
      <c r="T56" s="122"/>
      <c r="U56" s="122"/>
      <c r="V56" s="122"/>
      <c r="W56" s="122"/>
      <c r="X56" s="122"/>
      <c r="Y56" s="122"/>
      <c r="Z56" s="122"/>
      <c r="AA56" s="122"/>
      <c r="AB56" s="122"/>
      <c r="AC56" s="122"/>
      <c r="AD56" s="123"/>
      <c r="AE56" s="121"/>
      <c r="AF56" s="122"/>
      <c r="AG56" s="122"/>
      <c r="AH56" s="122"/>
      <c r="AI56" s="122"/>
      <c r="AJ56" s="122"/>
      <c r="AK56" s="122"/>
      <c r="AL56" s="122"/>
      <c r="AM56" s="122"/>
      <c r="AN56" s="122"/>
      <c r="AO56" s="122"/>
      <c r="AP56" s="122"/>
      <c r="AQ56" s="122"/>
      <c r="AR56" s="123"/>
      <c r="AS56" s="121"/>
      <c r="AT56" s="122"/>
      <c r="AU56" s="122"/>
      <c r="AV56" s="122"/>
      <c r="AW56" s="122"/>
      <c r="AX56" s="122"/>
      <c r="AY56" s="122"/>
      <c r="AZ56" s="122"/>
      <c r="BA56" s="122"/>
      <c r="BB56" s="122"/>
      <c r="BC56" s="122"/>
      <c r="BD56" s="122"/>
      <c r="BE56" s="122"/>
      <c r="BF56" s="123"/>
      <c r="BG56" s="121"/>
      <c r="BH56" s="122"/>
      <c r="BI56" s="122"/>
      <c r="BJ56" s="122"/>
      <c r="BK56" s="122"/>
      <c r="BL56" s="122"/>
      <c r="BM56" s="122"/>
      <c r="BN56" s="122"/>
      <c r="BO56" s="122"/>
      <c r="BP56" s="122"/>
      <c r="BQ56" s="122"/>
      <c r="BR56" s="122"/>
      <c r="BS56" s="122"/>
      <c r="BT56" s="123"/>
      <c r="BU56" s="121"/>
      <c r="BV56" s="122"/>
      <c r="BW56" s="122"/>
      <c r="BX56" s="122"/>
      <c r="BY56" s="122"/>
      <c r="BZ56" s="122"/>
      <c r="CA56" s="122"/>
      <c r="CB56" s="122"/>
      <c r="CC56" s="122"/>
      <c r="CD56" s="122"/>
      <c r="CE56" s="122"/>
      <c r="CF56" s="122"/>
      <c r="CG56" s="122"/>
      <c r="CH56" s="123"/>
    </row>
    <row r="57" spans="2:86" ht="13.5" customHeight="1" x14ac:dyDescent="0.15">
      <c r="B57" s="130"/>
      <c r="C57" s="124"/>
      <c r="D57" s="125"/>
      <c r="E57" s="125"/>
      <c r="F57" s="125"/>
      <c r="G57" s="125"/>
      <c r="H57" s="125"/>
      <c r="I57" s="125"/>
      <c r="J57" s="125"/>
      <c r="K57" s="125"/>
      <c r="L57" s="125"/>
      <c r="M57" s="125"/>
      <c r="N57" s="125"/>
      <c r="O57" s="125"/>
      <c r="P57" s="126"/>
      <c r="Q57" s="124"/>
      <c r="R57" s="125"/>
      <c r="S57" s="125"/>
      <c r="T57" s="125"/>
      <c r="U57" s="125"/>
      <c r="V57" s="125"/>
      <c r="W57" s="125"/>
      <c r="X57" s="125"/>
      <c r="Y57" s="125"/>
      <c r="Z57" s="125"/>
      <c r="AA57" s="125"/>
      <c r="AB57" s="125"/>
      <c r="AC57" s="125"/>
      <c r="AD57" s="126"/>
      <c r="AE57" s="124"/>
      <c r="AF57" s="125"/>
      <c r="AG57" s="125"/>
      <c r="AH57" s="125"/>
      <c r="AI57" s="125"/>
      <c r="AJ57" s="125"/>
      <c r="AK57" s="125"/>
      <c r="AL57" s="125"/>
      <c r="AM57" s="125"/>
      <c r="AN57" s="125"/>
      <c r="AO57" s="125"/>
      <c r="AP57" s="125"/>
      <c r="AQ57" s="125"/>
      <c r="AR57" s="126"/>
      <c r="AS57" s="124"/>
      <c r="AT57" s="125"/>
      <c r="AU57" s="125"/>
      <c r="AV57" s="125"/>
      <c r="AW57" s="125"/>
      <c r="AX57" s="125"/>
      <c r="AY57" s="125"/>
      <c r="AZ57" s="125"/>
      <c r="BA57" s="125"/>
      <c r="BB57" s="125"/>
      <c r="BC57" s="125"/>
      <c r="BD57" s="125"/>
      <c r="BE57" s="125"/>
      <c r="BF57" s="126"/>
      <c r="BG57" s="124"/>
      <c r="BH57" s="125"/>
      <c r="BI57" s="125"/>
      <c r="BJ57" s="125"/>
      <c r="BK57" s="125"/>
      <c r="BL57" s="125"/>
      <c r="BM57" s="125"/>
      <c r="BN57" s="125"/>
      <c r="BO57" s="125"/>
      <c r="BP57" s="125"/>
      <c r="BQ57" s="125"/>
      <c r="BR57" s="125"/>
      <c r="BS57" s="125"/>
      <c r="BT57" s="126"/>
      <c r="BU57" s="124"/>
      <c r="BV57" s="125"/>
      <c r="BW57" s="125"/>
      <c r="BX57" s="125"/>
      <c r="BY57" s="125"/>
      <c r="BZ57" s="125"/>
      <c r="CA57" s="125"/>
      <c r="CB57" s="125"/>
      <c r="CC57" s="125"/>
      <c r="CD57" s="125"/>
      <c r="CE57" s="125"/>
      <c r="CF57" s="125"/>
      <c r="CG57" s="125"/>
      <c r="CH57" s="126"/>
    </row>
    <row r="58" spans="2:86" ht="13.5" customHeight="1" x14ac:dyDescent="0.15">
      <c r="B58" s="130"/>
      <c r="C58" s="124"/>
      <c r="D58" s="125"/>
      <c r="E58" s="125"/>
      <c r="F58" s="125"/>
      <c r="G58" s="125"/>
      <c r="H58" s="125"/>
      <c r="I58" s="125"/>
      <c r="J58" s="125"/>
      <c r="K58" s="125"/>
      <c r="L58" s="125"/>
      <c r="M58" s="125"/>
      <c r="N58" s="125"/>
      <c r="O58" s="125"/>
      <c r="P58" s="126"/>
      <c r="Q58" s="124"/>
      <c r="R58" s="125"/>
      <c r="S58" s="125"/>
      <c r="T58" s="125"/>
      <c r="U58" s="125"/>
      <c r="V58" s="125"/>
      <c r="W58" s="125"/>
      <c r="X58" s="125"/>
      <c r="Y58" s="125"/>
      <c r="Z58" s="125"/>
      <c r="AA58" s="125"/>
      <c r="AB58" s="125"/>
      <c r="AC58" s="125"/>
      <c r="AD58" s="126"/>
      <c r="AE58" s="124"/>
      <c r="AF58" s="125"/>
      <c r="AG58" s="125"/>
      <c r="AH58" s="125"/>
      <c r="AI58" s="125"/>
      <c r="AJ58" s="125"/>
      <c r="AK58" s="125"/>
      <c r="AL58" s="125"/>
      <c r="AM58" s="125"/>
      <c r="AN58" s="125"/>
      <c r="AO58" s="125"/>
      <c r="AP58" s="125"/>
      <c r="AQ58" s="125"/>
      <c r="AR58" s="126"/>
      <c r="AS58" s="124"/>
      <c r="AT58" s="125"/>
      <c r="AU58" s="125"/>
      <c r="AV58" s="125"/>
      <c r="AW58" s="125"/>
      <c r="AX58" s="125"/>
      <c r="AY58" s="125"/>
      <c r="AZ58" s="125"/>
      <c r="BA58" s="125"/>
      <c r="BB58" s="125"/>
      <c r="BC58" s="125"/>
      <c r="BD58" s="125"/>
      <c r="BE58" s="125"/>
      <c r="BF58" s="126"/>
      <c r="BG58" s="124"/>
      <c r="BH58" s="125"/>
      <c r="BI58" s="125"/>
      <c r="BJ58" s="125"/>
      <c r="BK58" s="125"/>
      <c r="BL58" s="125"/>
      <c r="BM58" s="125"/>
      <c r="BN58" s="125"/>
      <c r="BO58" s="125"/>
      <c r="BP58" s="125"/>
      <c r="BQ58" s="125"/>
      <c r="BR58" s="125"/>
      <c r="BS58" s="125"/>
      <c r="BT58" s="126"/>
      <c r="BU58" s="124"/>
      <c r="BV58" s="125"/>
      <c r="BW58" s="125"/>
      <c r="BX58" s="125"/>
      <c r="BY58" s="125"/>
      <c r="BZ58" s="125"/>
      <c r="CA58" s="125"/>
      <c r="CB58" s="125"/>
      <c r="CC58" s="125"/>
      <c r="CD58" s="125"/>
      <c r="CE58" s="125"/>
      <c r="CF58" s="125"/>
      <c r="CG58" s="125"/>
      <c r="CH58" s="126"/>
    </row>
    <row r="59" spans="2:86" ht="13.5" customHeight="1" x14ac:dyDescent="0.15">
      <c r="B59" s="130"/>
      <c r="C59" s="127"/>
      <c r="D59" s="128"/>
      <c r="E59" s="128"/>
      <c r="F59" s="128"/>
      <c r="G59" s="128"/>
      <c r="H59" s="128"/>
      <c r="I59" s="128"/>
      <c r="J59" s="128"/>
      <c r="K59" s="128"/>
      <c r="L59" s="128"/>
      <c r="M59" s="128"/>
      <c r="N59" s="128"/>
      <c r="O59" s="128"/>
      <c r="P59" s="129"/>
      <c r="Q59" s="127"/>
      <c r="R59" s="128"/>
      <c r="S59" s="128"/>
      <c r="T59" s="128"/>
      <c r="U59" s="128"/>
      <c r="V59" s="128"/>
      <c r="W59" s="128"/>
      <c r="X59" s="128"/>
      <c r="Y59" s="128"/>
      <c r="Z59" s="128"/>
      <c r="AA59" s="128"/>
      <c r="AB59" s="128"/>
      <c r="AC59" s="128"/>
      <c r="AD59" s="129"/>
      <c r="AE59" s="127"/>
      <c r="AF59" s="128"/>
      <c r="AG59" s="128"/>
      <c r="AH59" s="128"/>
      <c r="AI59" s="128"/>
      <c r="AJ59" s="128"/>
      <c r="AK59" s="128"/>
      <c r="AL59" s="128"/>
      <c r="AM59" s="128"/>
      <c r="AN59" s="128"/>
      <c r="AO59" s="128"/>
      <c r="AP59" s="128"/>
      <c r="AQ59" s="128"/>
      <c r="AR59" s="129"/>
      <c r="AS59" s="127"/>
      <c r="AT59" s="128"/>
      <c r="AU59" s="128"/>
      <c r="AV59" s="128"/>
      <c r="AW59" s="128"/>
      <c r="AX59" s="128"/>
      <c r="AY59" s="128"/>
      <c r="AZ59" s="128"/>
      <c r="BA59" s="128"/>
      <c r="BB59" s="128"/>
      <c r="BC59" s="128"/>
      <c r="BD59" s="128"/>
      <c r="BE59" s="128"/>
      <c r="BF59" s="129"/>
      <c r="BG59" s="127"/>
      <c r="BH59" s="128"/>
      <c r="BI59" s="128"/>
      <c r="BJ59" s="128"/>
      <c r="BK59" s="128"/>
      <c r="BL59" s="128"/>
      <c r="BM59" s="128"/>
      <c r="BN59" s="128"/>
      <c r="BO59" s="128"/>
      <c r="BP59" s="128"/>
      <c r="BQ59" s="128"/>
      <c r="BR59" s="128"/>
      <c r="BS59" s="128"/>
      <c r="BT59" s="129"/>
      <c r="BU59" s="127"/>
      <c r="BV59" s="128"/>
      <c r="BW59" s="128"/>
      <c r="BX59" s="128"/>
      <c r="BY59" s="128"/>
      <c r="BZ59" s="128"/>
      <c r="CA59" s="128"/>
      <c r="CB59" s="128"/>
      <c r="CC59" s="128"/>
      <c r="CD59" s="128"/>
      <c r="CE59" s="128"/>
      <c r="CF59" s="128"/>
      <c r="CG59" s="128"/>
      <c r="CH59" s="129"/>
    </row>
    <row r="60" spans="2:86" ht="14.25" customHeight="1" x14ac:dyDescent="0.15">
      <c r="B60" s="2" t="s">
        <v>127</v>
      </c>
      <c r="C60" s="2"/>
      <c r="D60" s="2"/>
      <c r="E60" s="2"/>
      <c r="F60" s="2"/>
      <c r="G60" s="2"/>
      <c r="H60" s="2"/>
      <c r="I60" s="2"/>
      <c r="J60" s="2"/>
      <c r="K60" s="2"/>
      <c r="L60" s="2"/>
      <c r="M60" s="2"/>
      <c r="N60" s="2"/>
      <c r="O60" s="2"/>
      <c r="P60" s="2"/>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row>
    <row r="61" spans="2:86" ht="14.25" customHeight="1" x14ac:dyDescent="0.15">
      <c r="B61" s="3"/>
      <c r="C61" s="3"/>
      <c r="D61" s="3"/>
      <c r="E61" s="3"/>
      <c r="F61" s="3"/>
      <c r="G61" s="3"/>
      <c r="H61" s="3"/>
      <c r="I61" s="3"/>
      <c r="J61" s="3"/>
      <c r="K61" s="3"/>
      <c r="L61" s="3"/>
      <c r="M61" s="3"/>
      <c r="N61" s="3"/>
      <c r="O61" s="3"/>
      <c r="P61" s="3"/>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row>
    <row r="62" spans="2:86" ht="14.25" customHeight="1" x14ac:dyDescent="0.15">
      <c r="B62" s="1" t="s">
        <v>52</v>
      </c>
    </row>
    <row r="63" spans="2:86" ht="16.5" customHeight="1" x14ac:dyDescent="0.15">
      <c r="AC63" s="8"/>
      <c r="AM63" s="8" t="s">
        <v>70</v>
      </c>
    </row>
    <row r="64" spans="2:86" ht="21.75" customHeight="1" x14ac:dyDescent="0.15">
      <c r="C64" s="78"/>
      <c r="D64" s="78"/>
      <c r="E64" s="78"/>
      <c r="F64" s="78"/>
      <c r="G64" s="78"/>
      <c r="H64" s="78"/>
      <c r="I64" s="78"/>
      <c r="J64" s="78" t="s">
        <v>41</v>
      </c>
      <c r="K64" s="78"/>
      <c r="L64" s="78"/>
      <c r="M64" s="78"/>
      <c r="N64" s="78"/>
      <c r="O64" s="78" t="s">
        <v>47</v>
      </c>
      <c r="P64" s="78"/>
      <c r="Q64" s="78"/>
      <c r="R64" s="78"/>
      <c r="S64" s="78"/>
      <c r="T64" s="78" t="s">
        <v>66</v>
      </c>
      <c r="U64" s="78"/>
      <c r="V64" s="78"/>
      <c r="W64" s="78"/>
      <c r="X64" s="78"/>
      <c r="Y64" s="78" t="s">
        <v>73</v>
      </c>
      <c r="Z64" s="78"/>
      <c r="AA64" s="78"/>
      <c r="AB64" s="78"/>
      <c r="AC64" s="78"/>
      <c r="AD64" s="78" t="s">
        <v>17</v>
      </c>
      <c r="AE64" s="78"/>
      <c r="AF64" s="78"/>
      <c r="AG64" s="78"/>
      <c r="AH64" s="78"/>
      <c r="AI64" s="78" t="s">
        <v>88</v>
      </c>
      <c r="AJ64" s="78"/>
      <c r="AK64" s="78"/>
      <c r="AL64" s="78"/>
      <c r="AM64" s="78"/>
    </row>
    <row r="65" spans="2:86" ht="21.75" customHeight="1" x14ac:dyDescent="0.15">
      <c r="C65" s="131" t="s">
        <v>56</v>
      </c>
      <c r="D65" s="131"/>
      <c r="E65" s="131"/>
      <c r="F65" s="131"/>
      <c r="G65" s="131"/>
      <c r="H65" s="131"/>
      <c r="I65" s="131"/>
      <c r="J65" s="70"/>
      <c r="K65" s="70"/>
      <c r="L65" s="70"/>
      <c r="M65" s="78" t="s">
        <v>6</v>
      </c>
      <c r="N65" s="78"/>
      <c r="O65" s="70"/>
      <c r="P65" s="70"/>
      <c r="Q65" s="70"/>
      <c r="R65" s="78" t="s">
        <v>6</v>
      </c>
      <c r="S65" s="78"/>
      <c r="T65" s="70"/>
      <c r="U65" s="70"/>
      <c r="V65" s="70"/>
      <c r="W65" s="78" t="s">
        <v>6</v>
      </c>
      <c r="X65" s="78"/>
      <c r="Y65" s="70"/>
      <c r="Z65" s="70"/>
      <c r="AA65" s="70"/>
      <c r="AB65" s="78" t="s">
        <v>6</v>
      </c>
      <c r="AC65" s="78"/>
      <c r="AD65" s="70"/>
      <c r="AE65" s="70"/>
      <c r="AF65" s="70"/>
      <c r="AG65" s="78" t="s">
        <v>6</v>
      </c>
      <c r="AH65" s="78"/>
      <c r="AI65" s="70"/>
      <c r="AJ65" s="70"/>
      <c r="AK65" s="70"/>
      <c r="AL65" s="78" t="s">
        <v>6</v>
      </c>
      <c r="AM65" s="78"/>
    </row>
    <row r="66" spans="2:86" ht="21.75" customHeight="1" x14ac:dyDescent="0.15">
      <c r="C66" s="131" t="s">
        <v>50</v>
      </c>
      <c r="D66" s="131"/>
      <c r="E66" s="131"/>
      <c r="F66" s="131"/>
      <c r="G66" s="131"/>
      <c r="H66" s="131"/>
      <c r="I66" s="131"/>
      <c r="J66" s="70"/>
      <c r="K66" s="70"/>
      <c r="L66" s="70"/>
      <c r="M66" s="78" t="s">
        <v>6</v>
      </c>
      <c r="N66" s="78"/>
      <c r="O66" s="70"/>
      <c r="P66" s="70"/>
      <c r="Q66" s="70"/>
      <c r="R66" s="78" t="s">
        <v>6</v>
      </c>
      <c r="S66" s="78"/>
      <c r="T66" s="70"/>
      <c r="U66" s="70"/>
      <c r="V66" s="70"/>
      <c r="W66" s="78" t="s">
        <v>6</v>
      </c>
      <c r="X66" s="78"/>
      <c r="Y66" s="70"/>
      <c r="Z66" s="70"/>
      <c r="AA66" s="70"/>
      <c r="AB66" s="78" t="s">
        <v>6</v>
      </c>
      <c r="AC66" s="78"/>
      <c r="AD66" s="70"/>
      <c r="AE66" s="70"/>
      <c r="AF66" s="70"/>
      <c r="AG66" s="78" t="s">
        <v>6</v>
      </c>
      <c r="AH66" s="78"/>
      <c r="AI66" s="70"/>
      <c r="AJ66" s="70"/>
      <c r="AK66" s="70"/>
      <c r="AL66" s="78" t="s">
        <v>6</v>
      </c>
      <c r="AM66" s="78"/>
    </row>
    <row r="67" spans="2:86" ht="21.75" customHeight="1" x14ac:dyDescent="0.15">
      <c r="C67" s="131" t="s">
        <v>36</v>
      </c>
      <c r="D67" s="131"/>
      <c r="E67" s="131"/>
      <c r="F67" s="131"/>
      <c r="G67" s="131"/>
      <c r="H67" s="131"/>
      <c r="I67" s="131"/>
      <c r="J67" s="70"/>
      <c r="K67" s="70"/>
      <c r="L67" s="70"/>
      <c r="M67" s="78" t="s">
        <v>69</v>
      </c>
      <c r="N67" s="78"/>
      <c r="O67" s="70"/>
      <c r="P67" s="70"/>
      <c r="Q67" s="70"/>
      <c r="R67" s="78" t="s">
        <v>69</v>
      </c>
      <c r="S67" s="78"/>
      <c r="T67" s="70"/>
      <c r="U67" s="70"/>
      <c r="V67" s="70"/>
      <c r="W67" s="78" t="s">
        <v>69</v>
      </c>
      <c r="X67" s="78"/>
      <c r="Y67" s="70"/>
      <c r="Z67" s="70"/>
      <c r="AA67" s="70"/>
      <c r="AB67" s="78" t="s">
        <v>69</v>
      </c>
      <c r="AC67" s="78"/>
      <c r="AD67" s="70"/>
      <c r="AE67" s="70"/>
      <c r="AF67" s="70"/>
      <c r="AG67" s="78" t="s">
        <v>69</v>
      </c>
      <c r="AH67" s="78"/>
      <c r="AI67" s="70"/>
      <c r="AJ67" s="70"/>
      <c r="AK67" s="70"/>
      <c r="AL67" s="78" t="s">
        <v>69</v>
      </c>
      <c r="AM67" s="78"/>
    </row>
    <row r="68" spans="2:86" ht="21.75" customHeight="1" x14ac:dyDescent="0.15">
      <c r="C68" s="131" t="s">
        <v>58</v>
      </c>
      <c r="D68" s="131"/>
      <c r="E68" s="131"/>
      <c r="F68" s="131"/>
      <c r="G68" s="131"/>
      <c r="H68" s="131"/>
      <c r="I68" s="131"/>
      <c r="J68" s="70"/>
      <c r="K68" s="70"/>
      <c r="L68" s="70"/>
      <c r="M68" s="78" t="s">
        <v>72</v>
      </c>
      <c r="N68" s="78"/>
      <c r="O68" s="70"/>
      <c r="P68" s="70"/>
      <c r="Q68" s="70"/>
      <c r="R68" s="78" t="s">
        <v>72</v>
      </c>
      <c r="S68" s="78"/>
      <c r="T68" s="70"/>
      <c r="U68" s="70"/>
      <c r="V68" s="70"/>
      <c r="W68" s="78" t="s">
        <v>72</v>
      </c>
      <c r="X68" s="78"/>
      <c r="Y68" s="70"/>
      <c r="Z68" s="70"/>
      <c r="AA68" s="70"/>
      <c r="AB68" s="78" t="s">
        <v>72</v>
      </c>
      <c r="AC68" s="78"/>
      <c r="AD68" s="70"/>
      <c r="AE68" s="70"/>
      <c r="AF68" s="70"/>
      <c r="AG68" s="78" t="s">
        <v>72</v>
      </c>
      <c r="AH68" s="78"/>
      <c r="AI68" s="70"/>
      <c r="AJ68" s="70"/>
      <c r="AK68" s="70"/>
      <c r="AL68" s="78" t="s">
        <v>72</v>
      </c>
      <c r="AM68" s="78"/>
    </row>
    <row r="69" spans="2:86" ht="21.75" customHeight="1" x14ac:dyDescent="0.15">
      <c r="C69" s="131" t="s">
        <v>62</v>
      </c>
      <c r="D69" s="131"/>
      <c r="E69" s="131"/>
      <c r="F69" s="131"/>
      <c r="G69" s="131"/>
      <c r="H69" s="131"/>
      <c r="I69" s="131"/>
      <c r="J69" s="70"/>
      <c r="K69" s="70"/>
      <c r="L69" s="70"/>
      <c r="M69" s="78" t="s">
        <v>44</v>
      </c>
      <c r="N69" s="78"/>
      <c r="O69" s="70"/>
      <c r="P69" s="70"/>
      <c r="Q69" s="70"/>
      <c r="R69" s="78" t="s">
        <v>44</v>
      </c>
      <c r="S69" s="78"/>
      <c r="T69" s="70"/>
      <c r="U69" s="70"/>
      <c r="V69" s="70"/>
      <c r="W69" s="78" t="s">
        <v>44</v>
      </c>
      <c r="X69" s="78"/>
      <c r="Y69" s="70"/>
      <c r="Z69" s="70"/>
      <c r="AA69" s="70"/>
      <c r="AB69" s="78" t="s">
        <v>44</v>
      </c>
      <c r="AC69" s="78"/>
      <c r="AD69" s="70"/>
      <c r="AE69" s="70"/>
      <c r="AF69" s="70"/>
      <c r="AG69" s="78" t="s">
        <v>44</v>
      </c>
      <c r="AH69" s="78"/>
      <c r="AI69" s="70"/>
      <c r="AJ69" s="70"/>
      <c r="AK69" s="70"/>
      <c r="AL69" s="78" t="s">
        <v>44</v>
      </c>
      <c r="AM69" s="78"/>
    </row>
    <row r="70" spans="2:86" ht="21.75" customHeight="1" x14ac:dyDescent="0.15">
      <c r="C70" s="131" t="s">
        <v>65</v>
      </c>
      <c r="D70" s="131"/>
      <c r="E70" s="131"/>
      <c r="F70" s="131"/>
      <c r="G70" s="131"/>
      <c r="H70" s="131"/>
      <c r="I70" s="131"/>
      <c r="J70" s="70"/>
      <c r="K70" s="70"/>
      <c r="L70" s="70"/>
      <c r="M70" s="78" t="s">
        <v>6</v>
      </c>
      <c r="N70" s="78"/>
      <c r="O70" s="70"/>
      <c r="P70" s="70"/>
      <c r="Q70" s="70"/>
      <c r="R70" s="78" t="s">
        <v>6</v>
      </c>
      <c r="S70" s="78"/>
      <c r="T70" s="70"/>
      <c r="U70" s="70"/>
      <c r="V70" s="70"/>
      <c r="W70" s="78" t="s">
        <v>6</v>
      </c>
      <c r="X70" s="78"/>
      <c r="Y70" s="70"/>
      <c r="Z70" s="70"/>
      <c r="AA70" s="70"/>
      <c r="AB70" s="78" t="s">
        <v>6</v>
      </c>
      <c r="AC70" s="78"/>
      <c r="AD70" s="70"/>
      <c r="AE70" s="70"/>
      <c r="AF70" s="70"/>
      <c r="AG70" s="78" t="s">
        <v>6</v>
      </c>
      <c r="AH70" s="78"/>
      <c r="AI70" s="70"/>
      <c r="AJ70" s="70"/>
      <c r="AK70" s="70"/>
      <c r="AL70" s="78" t="s">
        <v>6</v>
      </c>
      <c r="AM70" s="78"/>
    </row>
    <row r="71" spans="2:86" ht="14.25" customHeight="1" x14ac:dyDescent="0.15">
      <c r="C71" s="1" t="s">
        <v>1</v>
      </c>
      <c r="U71" s="6"/>
      <c r="V71" s="6"/>
      <c r="W71" s="6"/>
      <c r="X71" s="6"/>
      <c r="Y71" s="6"/>
      <c r="Z71" s="6"/>
      <c r="AA71" s="6"/>
      <c r="AB71" s="6"/>
      <c r="AC71" s="6"/>
      <c r="AD71" s="6"/>
      <c r="AE71" s="6"/>
      <c r="AF71" s="6"/>
      <c r="AG71" s="6"/>
      <c r="AN71" s="6"/>
      <c r="AO71" s="6"/>
      <c r="AP71" s="6"/>
      <c r="AQ71" s="6"/>
      <c r="AR71" s="6"/>
      <c r="AS71" s="6"/>
    </row>
    <row r="72" spans="2:86" ht="14.25" customHeight="1" x14ac:dyDescent="0.15">
      <c r="U72" s="6"/>
      <c r="V72" s="6"/>
      <c r="W72" s="6"/>
      <c r="X72" s="6"/>
      <c r="Y72" s="6"/>
      <c r="Z72" s="6"/>
      <c r="AA72" s="6"/>
      <c r="AB72" s="6"/>
      <c r="AC72" s="6"/>
      <c r="AD72" s="6"/>
      <c r="AE72" s="6"/>
      <c r="AF72" s="6"/>
      <c r="AG72" s="6"/>
      <c r="AN72" s="6"/>
      <c r="AO72" s="6"/>
      <c r="AP72" s="6"/>
      <c r="AQ72" s="6"/>
      <c r="AR72" s="6"/>
      <c r="AS72" s="6"/>
    </row>
    <row r="73" spans="2:86" ht="14.25" customHeight="1" x14ac:dyDescent="0.15">
      <c r="U73" s="6"/>
      <c r="V73" s="6"/>
      <c r="W73" s="6"/>
      <c r="X73" s="6"/>
      <c r="Y73" s="6"/>
      <c r="Z73" s="6"/>
      <c r="AA73" s="6"/>
      <c r="AB73" s="6"/>
      <c r="AC73" s="6"/>
      <c r="AD73" s="6"/>
      <c r="AE73" s="6"/>
      <c r="AF73" s="6"/>
      <c r="AG73" s="6"/>
      <c r="AN73" s="6"/>
      <c r="AO73" s="6"/>
      <c r="AP73" s="6"/>
      <c r="AQ73" s="6"/>
      <c r="AR73" s="6"/>
      <c r="AS73" s="6"/>
    </row>
    <row r="74" spans="2:86" ht="14.25" customHeight="1" x14ac:dyDescent="0.15">
      <c r="B74" s="1" t="s">
        <v>143</v>
      </c>
      <c r="AI74" s="6"/>
      <c r="AJ74" s="6"/>
      <c r="AK74" s="6"/>
      <c r="AL74" s="6"/>
      <c r="AM74" s="6"/>
      <c r="AN74" s="6"/>
      <c r="AO74" s="6"/>
      <c r="AP74" s="6"/>
      <c r="AQ74" s="6"/>
      <c r="AR74" s="6"/>
      <c r="AS74" s="6"/>
    </row>
    <row r="75" spans="2:86" ht="14.25" customHeight="1" x14ac:dyDescent="0.15">
      <c r="AI75" s="6"/>
      <c r="AJ75" s="6"/>
      <c r="AK75" s="6"/>
      <c r="AL75" s="6"/>
      <c r="AM75" s="6"/>
      <c r="AN75" s="6"/>
      <c r="AO75" s="6"/>
      <c r="AP75" s="6"/>
      <c r="AQ75" s="6"/>
      <c r="AR75" s="6"/>
      <c r="AS75" s="6"/>
    </row>
    <row r="76" spans="2:86" ht="14.25" customHeight="1" x14ac:dyDescent="0.15">
      <c r="C76" s="1" t="s">
        <v>84</v>
      </c>
      <c r="J76"/>
      <c r="K76"/>
      <c r="L76"/>
      <c r="M76"/>
      <c r="N76"/>
      <c r="U76" s="1" t="s">
        <v>83</v>
      </c>
      <c r="AD76" s="6"/>
      <c r="AE76" s="6"/>
      <c r="AF76" s="6"/>
      <c r="AG76" s="6"/>
    </row>
    <row r="77" spans="2:86" ht="17.25" customHeight="1" x14ac:dyDescent="0.15">
      <c r="C77" s="77" t="s">
        <v>149</v>
      </c>
      <c r="D77" s="77"/>
      <c r="E77" s="77"/>
      <c r="F77" s="77"/>
      <c r="G77" s="77"/>
      <c r="H77" s="77"/>
      <c r="I77" s="77"/>
      <c r="J77" s="70">
        <v>10000</v>
      </c>
      <c r="K77" s="70"/>
      <c r="L77" s="70"/>
      <c r="M77" s="80" t="s">
        <v>69</v>
      </c>
      <c r="N77" s="81"/>
      <c r="O77" s="82"/>
      <c r="V77" s="77" t="s">
        <v>108</v>
      </c>
      <c r="W77" s="77"/>
      <c r="X77" s="77"/>
      <c r="Y77" s="77"/>
      <c r="Z77" s="77"/>
      <c r="AA77" s="77"/>
      <c r="AB77" s="77"/>
      <c r="AC77" s="77"/>
      <c r="AD77" s="70">
        <v>10</v>
      </c>
      <c r="AE77" s="70"/>
      <c r="AF77" s="70"/>
      <c r="AG77" s="78" t="s">
        <v>6</v>
      </c>
      <c r="AH77" s="78"/>
    </row>
    <row r="78" spans="2:86" ht="17.25" customHeight="1" x14ac:dyDescent="0.15">
      <c r="C78" s="77" t="s">
        <v>107</v>
      </c>
      <c r="D78" s="77"/>
      <c r="E78" s="77"/>
      <c r="F78" s="77"/>
      <c r="G78" s="77"/>
      <c r="H78" s="77"/>
      <c r="I78" s="77"/>
      <c r="J78" s="70">
        <v>120000</v>
      </c>
      <c r="K78" s="70"/>
      <c r="L78" s="70"/>
      <c r="M78" s="80" t="s">
        <v>69</v>
      </c>
      <c r="N78" s="81"/>
      <c r="O78" s="82"/>
      <c r="Q78"/>
      <c r="R78"/>
      <c r="S78"/>
      <c r="T78"/>
      <c r="U78"/>
      <c r="V78"/>
      <c r="W78"/>
      <c r="X78"/>
      <c r="Y78"/>
      <c r="Z78"/>
      <c r="AA78"/>
      <c r="AB78"/>
    </row>
    <row r="79" spans="2:86" ht="14.25" customHeight="1" x14ac:dyDescent="0.15">
      <c r="C79" s="1" t="s">
        <v>142</v>
      </c>
      <c r="AR79" s="6"/>
      <c r="AS79" s="6"/>
    </row>
    <row r="80" spans="2:86" ht="21.75" customHeight="1" x14ac:dyDescent="0.15">
      <c r="C80" s="100" t="s">
        <v>139</v>
      </c>
      <c r="D80" s="100"/>
      <c r="E80" s="100"/>
      <c r="F80" s="100"/>
      <c r="G80" s="100"/>
      <c r="H80" s="100"/>
      <c r="I80" s="101"/>
      <c r="J80" s="102" t="s">
        <v>43</v>
      </c>
      <c r="K80" s="102"/>
      <c r="L80" s="102"/>
      <c r="M80" s="102"/>
      <c r="N80" s="102"/>
      <c r="O80" s="102" t="s">
        <v>68</v>
      </c>
      <c r="P80" s="102"/>
      <c r="Q80" s="102"/>
      <c r="R80" s="102"/>
      <c r="S80" s="102"/>
      <c r="T80" s="102" t="s">
        <v>115</v>
      </c>
      <c r="U80" s="102"/>
      <c r="V80" s="102"/>
      <c r="W80" s="102"/>
      <c r="X80" s="102"/>
      <c r="Y80" s="102" t="s">
        <v>116</v>
      </c>
      <c r="Z80" s="102"/>
      <c r="AA80" s="102"/>
      <c r="AB80" s="102"/>
      <c r="AC80" s="102"/>
      <c r="AO80" s="6"/>
      <c r="AP80" s="6"/>
      <c r="AX80" s="12"/>
      <c r="AY80" s="105" t="s">
        <v>95</v>
      </c>
      <c r="AZ80" s="106"/>
      <c r="BA80" s="106"/>
      <c r="BB80" s="106"/>
      <c r="BC80" s="106"/>
      <c r="BD80" s="107"/>
      <c r="BE80" s="105" t="s">
        <v>97</v>
      </c>
      <c r="BF80" s="106"/>
      <c r="BG80" s="106"/>
      <c r="BH80" s="106"/>
      <c r="BI80" s="106"/>
      <c r="BJ80" s="107"/>
      <c r="BK80" s="105" t="s">
        <v>99</v>
      </c>
      <c r="BL80" s="106"/>
      <c r="BM80" s="106"/>
      <c r="BN80" s="106"/>
      <c r="BO80" s="106"/>
      <c r="BP80" s="107"/>
      <c r="BQ80" s="105" t="s">
        <v>102</v>
      </c>
      <c r="BR80" s="106"/>
      <c r="BS80" s="106"/>
      <c r="BT80" s="106"/>
      <c r="BU80" s="106"/>
      <c r="BV80" s="107"/>
      <c r="BW80" s="105" t="s">
        <v>100</v>
      </c>
      <c r="BX80" s="106"/>
      <c r="BY80" s="106"/>
      <c r="BZ80" s="106"/>
      <c r="CA80" s="106"/>
      <c r="CB80" s="107"/>
      <c r="CC80" s="105" t="s">
        <v>96</v>
      </c>
      <c r="CD80" s="106"/>
      <c r="CE80" s="106"/>
      <c r="CF80" s="106"/>
      <c r="CG80" s="106"/>
      <c r="CH80" s="107"/>
    </row>
    <row r="81" spans="2:86" ht="21.75" customHeight="1" x14ac:dyDescent="0.15">
      <c r="C81" s="70" t="s">
        <v>137</v>
      </c>
      <c r="D81" s="70"/>
      <c r="E81" s="70"/>
      <c r="F81" s="70"/>
      <c r="G81" s="70"/>
      <c r="H81" s="70"/>
      <c r="I81" s="70"/>
      <c r="J81" s="70">
        <v>11500</v>
      </c>
      <c r="K81" s="70"/>
      <c r="L81" s="70"/>
      <c r="M81" s="70" t="s">
        <v>69</v>
      </c>
      <c r="N81" s="70"/>
      <c r="O81" s="70">
        <v>11500</v>
      </c>
      <c r="P81" s="70"/>
      <c r="Q81" s="70"/>
      <c r="R81" s="70" t="s">
        <v>69</v>
      </c>
      <c r="S81" s="70"/>
      <c r="T81" s="70">
        <v>11500</v>
      </c>
      <c r="U81" s="70"/>
      <c r="V81" s="70"/>
      <c r="W81" s="70" t="s">
        <v>69</v>
      </c>
      <c r="X81" s="70"/>
      <c r="Y81" s="70">
        <v>11500</v>
      </c>
      <c r="Z81" s="70"/>
      <c r="AA81" s="70"/>
      <c r="AB81" s="70" t="s">
        <v>69</v>
      </c>
      <c r="AC81" s="70"/>
      <c r="AO81" s="6"/>
      <c r="AP81" s="6"/>
      <c r="AQ81" s="7"/>
      <c r="AR81" s="7"/>
      <c r="AS81" s="7"/>
      <c r="AT81" s="7"/>
      <c r="AU81" s="7"/>
      <c r="AV81" s="7"/>
      <c r="AW81" s="7"/>
      <c r="AX81" s="13"/>
      <c r="AY81" s="102" t="s">
        <v>103</v>
      </c>
      <c r="AZ81" s="102"/>
      <c r="BA81" s="108"/>
      <c r="BB81" s="108"/>
      <c r="BC81" s="108"/>
      <c r="BD81" s="108"/>
      <c r="BE81" s="102" t="s">
        <v>103</v>
      </c>
      <c r="BF81" s="102"/>
      <c r="BG81" s="108"/>
      <c r="BH81" s="108"/>
      <c r="BI81" s="108"/>
      <c r="BJ81" s="108"/>
      <c r="BK81" s="102" t="s">
        <v>103</v>
      </c>
      <c r="BL81" s="102"/>
      <c r="BM81" s="108"/>
      <c r="BN81" s="108"/>
      <c r="BO81" s="108"/>
      <c r="BP81" s="108"/>
      <c r="BQ81" s="102" t="s">
        <v>103</v>
      </c>
      <c r="BR81" s="102"/>
      <c r="BS81" s="108"/>
      <c r="BT81" s="108"/>
      <c r="BU81" s="108"/>
      <c r="BV81" s="108"/>
      <c r="BW81" s="102" t="s">
        <v>103</v>
      </c>
      <c r="BX81" s="102"/>
      <c r="BY81" s="108"/>
      <c r="BZ81" s="108"/>
      <c r="CA81" s="108"/>
      <c r="CB81" s="108"/>
      <c r="CC81" s="102" t="s">
        <v>103</v>
      </c>
      <c r="CD81" s="102"/>
      <c r="CE81" s="108"/>
      <c r="CF81" s="108"/>
      <c r="CG81" s="108"/>
      <c r="CH81" s="108"/>
    </row>
    <row r="82" spans="2:86" ht="21.75" customHeight="1" x14ac:dyDescent="0.15">
      <c r="C82" s="68" t="s">
        <v>113</v>
      </c>
      <c r="D82" s="68"/>
      <c r="E82" s="68"/>
      <c r="F82" s="68"/>
      <c r="G82" s="68"/>
      <c r="H82" s="68"/>
      <c r="I82" s="68"/>
      <c r="J82" s="65">
        <f>IFERROR(J81/$J$77,"")-1</f>
        <v>0.14999999999999991</v>
      </c>
      <c r="K82" s="65"/>
      <c r="L82" s="65"/>
      <c r="M82" s="68" t="s">
        <v>6</v>
      </c>
      <c r="N82" s="68"/>
      <c r="O82" s="65">
        <f>IFERROR(O81/$J$77,"")-1</f>
        <v>0.14999999999999991</v>
      </c>
      <c r="P82" s="65"/>
      <c r="Q82" s="65"/>
      <c r="R82" s="68" t="s">
        <v>6</v>
      </c>
      <c r="S82" s="68"/>
      <c r="T82" s="65">
        <f>IFERROR(T81/$J$77,"")-1</f>
        <v>0.14999999999999991</v>
      </c>
      <c r="U82" s="65"/>
      <c r="V82" s="65"/>
      <c r="W82" s="68" t="s">
        <v>6</v>
      </c>
      <c r="X82" s="68"/>
      <c r="Y82" s="65">
        <f>IFERROR(Y81/$J$77,"")-1</f>
        <v>0.14999999999999991</v>
      </c>
      <c r="Z82" s="65"/>
      <c r="AA82" s="65"/>
      <c r="AB82" s="68" t="s">
        <v>6</v>
      </c>
      <c r="AC82" s="68"/>
      <c r="AO82" s="6"/>
      <c r="AP82" s="6"/>
      <c r="AQ82" s="70" t="s">
        <v>59</v>
      </c>
      <c r="AR82" s="70"/>
      <c r="AS82" s="70"/>
      <c r="AT82" s="70"/>
      <c r="AU82" s="70"/>
      <c r="AV82" s="70"/>
      <c r="AW82" s="70"/>
      <c r="AX82" s="70"/>
      <c r="AY82" s="70">
        <v>120000</v>
      </c>
      <c r="AZ82" s="70"/>
      <c r="BA82" s="70"/>
      <c r="BB82" s="70"/>
      <c r="BC82" s="70" t="s">
        <v>123</v>
      </c>
      <c r="BD82" s="70"/>
      <c r="BE82" s="70">
        <v>120000</v>
      </c>
      <c r="BF82" s="70"/>
      <c r="BG82" s="70"/>
      <c r="BH82" s="70"/>
      <c r="BI82" s="70" t="s">
        <v>123</v>
      </c>
      <c r="BJ82" s="70"/>
      <c r="BK82" s="70"/>
      <c r="BL82" s="70"/>
      <c r="BM82" s="70"/>
      <c r="BN82" s="70"/>
      <c r="BO82" s="70" t="s">
        <v>123</v>
      </c>
      <c r="BP82" s="70"/>
      <c r="BQ82" s="70"/>
      <c r="BR82" s="70"/>
      <c r="BS82" s="70"/>
      <c r="BT82" s="70"/>
      <c r="BU82" s="70" t="s">
        <v>123</v>
      </c>
      <c r="BV82" s="70"/>
      <c r="BW82" s="70"/>
      <c r="BX82" s="70"/>
      <c r="BY82" s="70"/>
      <c r="BZ82" s="70"/>
      <c r="CA82" s="70" t="s">
        <v>123</v>
      </c>
      <c r="CB82" s="70"/>
      <c r="CC82" s="70"/>
      <c r="CD82" s="70"/>
      <c r="CE82" s="70"/>
      <c r="CF82" s="70"/>
      <c r="CG82" s="70" t="s">
        <v>123</v>
      </c>
      <c r="CH82" s="70"/>
    </row>
    <row r="83" spans="2:86" ht="21.75" customHeight="1" x14ac:dyDescent="0.15">
      <c r="C83" s="100" t="s">
        <v>114</v>
      </c>
      <c r="D83" s="100"/>
      <c r="E83" s="100"/>
      <c r="F83" s="100"/>
      <c r="G83" s="100"/>
      <c r="H83" s="100"/>
      <c r="I83" s="101"/>
      <c r="J83" s="102" t="s">
        <v>43</v>
      </c>
      <c r="K83" s="102"/>
      <c r="L83" s="102"/>
      <c r="M83" s="102"/>
      <c r="N83" s="102"/>
      <c r="O83" s="102" t="s">
        <v>68</v>
      </c>
      <c r="P83" s="102"/>
      <c r="Q83" s="102"/>
      <c r="R83" s="102"/>
      <c r="S83" s="102"/>
      <c r="T83" s="102" t="s">
        <v>115</v>
      </c>
      <c r="U83" s="102"/>
      <c r="V83" s="102"/>
      <c r="W83" s="102"/>
      <c r="X83" s="102"/>
      <c r="Y83" s="102" t="s">
        <v>116</v>
      </c>
      <c r="Z83" s="102"/>
      <c r="AA83" s="102"/>
      <c r="AB83" s="102"/>
      <c r="AC83" s="102"/>
      <c r="AL83" s="1" t="s">
        <v>144</v>
      </c>
      <c r="AQ83" s="104" t="s">
        <v>76</v>
      </c>
      <c r="AR83" s="104"/>
      <c r="AS83" s="104"/>
      <c r="AT83" s="104"/>
      <c r="AU83" s="104"/>
      <c r="AV83" s="104"/>
      <c r="AW83" s="104"/>
      <c r="AX83" s="104"/>
      <c r="AY83" s="65" t="str">
        <f>IF(AY82&gt;=$J$78,"○","×")</f>
        <v>○</v>
      </c>
      <c r="AZ83" s="65"/>
      <c r="BA83" s="65"/>
      <c r="BB83" s="65"/>
      <c r="BC83" s="68" t="s">
        <v>6</v>
      </c>
      <c r="BD83" s="68"/>
      <c r="BE83" s="65" t="str">
        <f>IF(BE82&gt;=$J$78,"○","×")</f>
        <v>○</v>
      </c>
      <c r="BF83" s="65"/>
      <c r="BG83" s="65"/>
      <c r="BH83" s="65"/>
      <c r="BI83" s="68" t="s">
        <v>6</v>
      </c>
      <c r="BJ83" s="68"/>
      <c r="BK83" s="65" t="str">
        <f>IF(BK82&gt;=$J$78,"○","×")</f>
        <v>×</v>
      </c>
      <c r="BL83" s="65"/>
      <c r="BM83" s="65"/>
      <c r="BN83" s="65"/>
      <c r="BO83" s="68" t="s">
        <v>6</v>
      </c>
      <c r="BP83" s="68"/>
      <c r="BQ83" s="65" t="str">
        <f>IF(BQ82&gt;=$J$78,"○","×")</f>
        <v>×</v>
      </c>
      <c r="BR83" s="65"/>
      <c r="BS83" s="65"/>
      <c r="BT83" s="65"/>
      <c r="BU83" s="68" t="s">
        <v>6</v>
      </c>
      <c r="BV83" s="68"/>
      <c r="BW83" s="65" t="str">
        <f>IF(BW82&gt;=$J$78,"○","×")</f>
        <v>×</v>
      </c>
      <c r="BX83" s="65"/>
      <c r="BY83" s="65"/>
      <c r="BZ83" s="65"/>
      <c r="CA83" s="68" t="s">
        <v>6</v>
      </c>
      <c r="CB83" s="68"/>
      <c r="CC83" s="65" t="str">
        <f>IF(CC82&gt;=$J$78,"○","×")</f>
        <v>×</v>
      </c>
      <c r="CD83" s="65"/>
      <c r="CE83" s="65"/>
      <c r="CF83" s="65"/>
      <c r="CG83" s="68" t="s">
        <v>6</v>
      </c>
      <c r="CH83" s="68"/>
    </row>
    <row r="84" spans="2:86" ht="21.75" customHeight="1" x14ac:dyDescent="0.15">
      <c r="C84" s="70" t="s">
        <v>71</v>
      </c>
      <c r="D84" s="70"/>
      <c r="E84" s="70"/>
      <c r="F84" s="70"/>
      <c r="G84" s="70"/>
      <c r="H84" s="70"/>
      <c r="I84" s="70"/>
      <c r="J84" s="70">
        <v>11500</v>
      </c>
      <c r="K84" s="70"/>
      <c r="L84" s="70"/>
      <c r="M84" s="70" t="s">
        <v>69</v>
      </c>
      <c r="N84" s="70"/>
      <c r="O84" s="70">
        <v>11500</v>
      </c>
      <c r="P84" s="70"/>
      <c r="Q84" s="70"/>
      <c r="R84" s="70" t="s">
        <v>69</v>
      </c>
      <c r="S84" s="70"/>
      <c r="T84" s="70">
        <v>11500</v>
      </c>
      <c r="U84" s="70"/>
      <c r="V84" s="70"/>
      <c r="W84" s="70" t="s">
        <v>69</v>
      </c>
      <c r="X84" s="70"/>
      <c r="Y84" s="70">
        <v>11500</v>
      </c>
      <c r="Z84" s="70"/>
      <c r="AA84" s="70"/>
      <c r="AB84" s="70" t="s">
        <v>69</v>
      </c>
      <c r="AC84" s="70"/>
      <c r="AQ84" s="70" t="s">
        <v>50</v>
      </c>
      <c r="AR84" s="70"/>
      <c r="AS84" s="70"/>
      <c r="AT84" s="70"/>
      <c r="AU84" s="70"/>
      <c r="AV84" s="70"/>
      <c r="AW84" s="70"/>
      <c r="AX84" s="70"/>
      <c r="AY84" s="70">
        <v>10</v>
      </c>
      <c r="AZ84" s="70"/>
      <c r="BA84" s="70"/>
      <c r="BB84" s="70"/>
      <c r="BC84" s="70" t="s">
        <v>6</v>
      </c>
      <c r="BD84" s="70"/>
      <c r="BE84" s="70">
        <v>10</v>
      </c>
      <c r="BF84" s="70"/>
      <c r="BG84" s="70"/>
      <c r="BH84" s="70"/>
      <c r="BI84" s="70" t="s">
        <v>6</v>
      </c>
      <c r="BJ84" s="70"/>
      <c r="BK84" s="70"/>
      <c r="BL84" s="70"/>
      <c r="BM84" s="70"/>
      <c r="BN84" s="70"/>
      <c r="BO84" s="70" t="s">
        <v>6</v>
      </c>
      <c r="BP84" s="70"/>
      <c r="BQ84" s="70"/>
      <c r="BR84" s="70"/>
      <c r="BS84" s="70"/>
      <c r="BT84" s="70"/>
      <c r="BU84" s="70" t="s">
        <v>6</v>
      </c>
      <c r="BV84" s="70"/>
      <c r="BW84" s="70"/>
      <c r="BX84" s="70"/>
      <c r="BY84" s="70"/>
      <c r="BZ84" s="70"/>
      <c r="CA84" s="70" t="s">
        <v>6</v>
      </c>
      <c r="CB84" s="70"/>
      <c r="CC84" s="70"/>
      <c r="CD84" s="70"/>
      <c r="CE84" s="70"/>
      <c r="CF84" s="70"/>
      <c r="CG84" s="70" t="s">
        <v>6</v>
      </c>
      <c r="CH84" s="70"/>
    </row>
    <row r="85" spans="2:86" ht="21.75" customHeight="1" x14ac:dyDescent="0.15">
      <c r="C85" s="68" t="s">
        <v>113</v>
      </c>
      <c r="D85" s="68"/>
      <c r="E85" s="68"/>
      <c r="F85" s="68"/>
      <c r="G85" s="68"/>
      <c r="H85" s="68"/>
      <c r="I85" s="68"/>
      <c r="J85" s="65">
        <f>IFERROR(J84/$J$77,"")-1</f>
        <v>0.14999999999999991</v>
      </c>
      <c r="K85" s="65"/>
      <c r="L85" s="65"/>
      <c r="M85" s="68" t="s">
        <v>6</v>
      </c>
      <c r="N85" s="68"/>
      <c r="O85" s="65">
        <f>IFERROR(O84/$J$77,"")-1</f>
        <v>0.14999999999999991</v>
      </c>
      <c r="P85" s="65"/>
      <c r="Q85" s="65"/>
      <c r="R85" s="68" t="s">
        <v>6</v>
      </c>
      <c r="S85" s="68"/>
      <c r="T85" s="65">
        <f>IFERROR(T84/$J$77,"")-1</f>
        <v>0.14999999999999991</v>
      </c>
      <c r="U85" s="65"/>
      <c r="V85" s="65"/>
      <c r="W85" s="68" t="s">
        <v>6</v>
      </c>
      <c r="X85" s="68"/>
      <c r="Y85" s="65">
        <f>IFERROR(Y84/$J$77,"")-1</f>
        <v>0.14999999999999991</v>
      </c>
      <c r="Z85" s="65"/>
      <c r="AA85" s="65"/>
      <c r="AB85" s="68" t="s">
        <v>6</v>
      </c>
      <c r="AC85" s="68"/>
      <c r="AL85" s="1" t="s">
        <v>146</v>
      </c>
      <c r="AO85" s="11"/>
      <c r="AQ85" s="103" t="s">
        <v>125</v>
      </c>
      <c r="AR85" s="103"/>
      <c r="AS85" s="103"/>
      <c r="AT85" s="103"/>
      <c r="AU85" s="103"/>
      <c r="AV85" s="103"/>
      <c r="AW85" s="103"/>
      <c r="AX85" s="103"/>
      <c r="AY85" s="65" t="str">
        <f>IF(AY84&gt;=$AD$77,"○","×")</f>
        <v>○</v>
      </c>
      <c r="AZ85" s="65"/>
      <c r="BA85" s="65"/>
      <c r="BB85" s="65"/>
      <c r="BC85" s="68" t="s">
        <v>6</v>
      </c>
      <c r="BD85" s="68"/>
      <c r="BE85" s="65" t="str">
        <f>IF(BE84&gt;=$AD$77,"○","×")</f>
        <v>○</v>
      </c>
      <c r="BF85" s="65"/>
      <c r="BG85" s="65"/>
      <c r="BH85" s="65"/>
      <c r="BI85" s="68" t="s">
        <v>6</v>
      </c>
      <c r="BJ85" s="68"/>
      <c r="BK85" s="65" t="str">
        <f>IF(BK84&gt;=$AD$77,"○","×")</f>
        <v>×</v>
      </c>
      <c r="BL85" s="65"/>
      <c r="BM85" s="65"/>
      <c r="BN85" s="65"/>
      <c r="BO85" s="68" t="s">
        <v>6</v>
      </c>
      <c r="BP85" s="68"/>
      <c r="BQ85" s="65" t="str">
        <f>IF(BQ84&gt;=$AD$77,"○","×")</f>
        <v>×</v>
      </c>
      <c r="BR85" s="65"/>
      <c r="BS85" s="65"/>
      <c r="BT85" s="65"/>
      <c r="BU85" s="68" t="s">
        <v>6</v>
      </c>
      <c r="BV85" s="68"/>
      <c r="BW85" s="65" t="str">
        <f>IF(BW84&gt;=$AD$77,"○","×")</f>
        <v>×</v>
      </c>
      <c r="BX85" s="65"/>
      <c r="BY85" s="65"/>
      <c r="BZ85" s="65"/>
      <c r="CA85" s="68" t="s">
        <v>6</v>
      </c>
      <c r="CB85" s="68"/>
      <c r="CC85" s="65" t="str">
        <f>IF(CC84&gt;=$AD$77,"○","×")</f>
        <v>×</v>
      </c>
      <c r="CD85" s="65"/>
      <c r="CE85" s="65"/>
      <c r="CF85" s="65"/>
      <c r="CG85" s="68" t="s">
        <v>6</v>
      </c>
      <c r="CH85" s="68"/>
    </row>
    <row r="86" spans="2:86" customFormat="1" ht="21.75" customHeight="1" x14ac:dyDescent="0.15">
      <c r="C86" s="100" t="s">
        <v>118</v>
      </c>
      <c r="D86" s="100"/>
      <c r="E86" s="100"/>
      <c r="F86" s="100"/>
      <c r="G86" s="100"/>
      <c r="H86" s="100"/>
      <c r="I86" s="101"/>
      <c r="J86" s="102" t="s">
        <v>43</v>
      </c>
      <c r="K86" s="102"/>
      <c r="L86" s="102"/>
      <c r="M86" s="102"/>
      <c r="N86" s="102"/>
      <c r="O86" s="102" t="s">
        <v>68</v>
      </c>
      <c r="P86" s="102"/>
      <c r="Q86" s="102"/>
      <c r="R86" s="102"/>
      <c r="S86" s="102"/>
      <c r="T86" s="102" t="s">
        <v>115</v>
      </c>
      <c r="U86" s="102"/>
      <c r="V86" s="102"/>
      <c r="W86" s="102"/>
      <c r="X86" s="102"/>
      <c r="Y86" s="102" t="s">
        <v>116</v>
      </c>
      <c r="Z86" s="102"/>
      <c r="AA86" s="102"/>
      <c r="AB86" s="102"/>
      <c r="AC86" s="102"/>
    </row>
    <row r="87" spans="2:86" customFormat="1" ht="21.75" customHeight="1" x14ac:dyDescent="0.15">
      <c r="B87" s="1"/>
      <c r="C87" s="70" t="s">
        <v>71</v>
      </c>
      <c r="D87" s="70"/>
      <c r="E87" s="70"/>
      <c r="F87" s="70"/>
      <c r="G87" s="70"/>
      <c r="H87" s="70"/>
      <c r="I87" s="70"/>
      <c r="J87" s="70"/>
      <c r="K87" s="70"/>
      <c r="L87" s="70"/>
      <c r="M87" s="70" t="s">
        <v>69</v>
      </c>
      <c r="N87" s="70"/>
      <c r="O87" s="70"/>
      <c r="P87" s="70"/>
      <c r="Q87" s="70"/>
      <c r="R87" s="70" t="s">
        <v>69</v>
      </c>
      <c r="S87" s="70"/>
      <c r="T87" s="70"/>
      <c r="U87" s="70"/>
      <c r="V87" s="70"/>
      <c r="W87" s="70" t="s">
        <v>69</v>
      </c>
      <c r="X87" s="70"/>
      <c r="Y87" s="70"/>
      <c r="Z87" s="70"/>
      <c r="AA87" s="70"/>
      <c r="AB87" s="70" t="s">
        <v>69</v>
      </c>
      <c r="AC87" s="70"/>
    </row>
    <row r="88" spans="2:86" customFormat="1" ht="21.75" customHeight="1" x14ac:dyDescent="0.15">
      <c r="C88" s="68" t="s">
        <v>113</v>
      </c>
      <c r="D88" s="68"/>
      <c r="E88" s="68"/>
      <c r="F88" s="68"/>
      <c r="G88" s="68"/>
      <c r="H88" s="68"/>
      <c r="I88" s="68"/>
      <c r="J88" s="65">
        <f>IFERROR(J87/$J$77,"")-1</f>
        <v>-1</v>
      </c>
      <c r="K88" s="65"/>
      <c r="L88" s="65"/>
      <c r="M88" s="68" t="s">
        <v>6</v>
      </c>
      <c r="N88" s="68"/>
      <c r="O88" s="65">
        <f>IFERROR(O87/$J$77,"")-1</f>
        <v>-1</v>
      </c>
      <c r="P88" s="65"/>
      <c r="Q88" s="65"/>
      <c r="R88" s="68" t="s">
        <v>6</v>
      </c>
      <c r="S88" s="68"/>
      <c r="T88" s="65">
        <f>IFERROR(T87/$J$77,"")-1</f>
        <v>-1</v>
      </c>
      <c r="U88" s="65"/>
      <c r="V88" s="65"/>
      <c r="W88" s="68" t="s">
        <v>6</v>
      </c>
      <c r="X88" s="68"/>
      <c r="Y88" s="65">
        <f>IFERROR(Y87/$J$77,"")-1</f>
        <v>-1</v>
      </c>
      <c r="Z88" s="65"/>
      <c r="AA88" s="65"/>
      <c r="AB88" s="68" t="s">
        <v>6</v>
      </c>
      <c r="AC88" s="68"/>
      <c r="AR88" s="11"/>
    </row>
    <row r="89" spans="2:86" customFormat="1" ht="21.75" customHeight="1" x14ac:dyDescent="0.15">
      <c r="C89" s="100" t="s">
        <v>119</v>
      </c>
      <c r="D89" s="100"/>
      <c r="E89" s="100"/>
      <c r="F89" s="100"/>
      <c r="G89" s="100"/>
      <c r="H89" s="100"/>
      <c r="I89" s="101"/>
      <c r="J89" s="102" t="s">
        <v>43</v>
      </c>
      <c r="K89" s="102"/>
      <c r="L89" s="102"/>
      <c r="M89" s="102"/>
      <c r="N89" s="102"/>
      <c r="O89" s="102" t="s">
        <v>68</v>
      </c>
      <c r="P89" s="102"/>
      <c r="Q89" s="102"/>
      <c r="R89" s="102"/>
      <c r="S89" s="102"/>
      <c r="T89" s="102" t="s">
        <v>115</v>
      </c>
      <c r="U89" s="102"/>
      <c r="V89" s="102"/>
      <c r="W89" s="102"/>
      <c r="X89" s="102"/>
      <c r="Y89" s="102" t="s">
        <v>116</v>
      </c>
      <c r="Z89" s="102"/>
      <c r="AA89" s="102"/>
      <c r="AB89" s="102"/>
      <c r="AC89" s="102"/>
    </row>
    <row r="90" spans="2:86" ht="21.75" customHeight="1" x14ac:dyDescent="0.15">
      <c r="C90" s="70" t="s">
        <v>71</v>
      </c>
      <c r="D90" s="70"/>
      <c r="E90" s="70"/>
      <c r="F90" s="70"/>
      <c r="G90" s="70"/>
      <c r="H90" s="70"/>
      <c r="I90" s="70"/>
      <c r="J90" s="70"/>
      <c r="K90" s="70"/>
      <c r="L90" s="70"/>
      <c r="M90" s="70" t="s">
        <v>69</v>
      </c>
      <c r="N90" s="70"/>
      <c r="O90" s="70"/>
      <c r="P90" s="70"/>
      <c r="Q90" s="70"/>
      <c r="R90" s="70" t="s">
        <v>69</v>
      </c>
      <c r="S90" s="70"/>
      <c r="T90" s="70"/>
      <c r="U90" s="70"/>
      <c r="V90" s="70"/>
      <c r="W90" s="70" t="s">
        <v>69</v>
      </c>
      <c r="X90" s="70"/>
      <c r="Y90" s="70"/>
      <c r="Z90" s="70"/>
      <c r="AA90" s="70"/>
      <c r="AB90" s="70" t="s">
        <v>69</v>
      </c>
      <c r="AC90" s="70"/>
    </row>
    <row r="91" spans="2:86" ht="21.75" customHeight="1" x14ac:dyDescent="0.15">
      <c r="B91"/>
      <c r="C91" s="68" t="s">
        <v>113</v>
      </c>
      <c r="D91" s="68"/>
      <c r="E91" s="68"/>
      <c r="F91" s="68"/>
      <c r="G91" s="68"/>
      <c r="H91" s="68"/>
      <c r="I91" s="68"/>
      <c r="J91" s="65">
        <f>IFERROR(J90/$J$77,"")-1</f>
        <v>-1</v>
      </c>
      <c r="K91" s="65"/>
      <c r="L91" s="65"/>
      <c r="M91" s="68" t="s">
        <v>6</v>
      </c>
      <c r="N91" s="68"/>
      <c r="O91" s="65">
        <f>IFERROR(O90/$J$77,"")-1</f>
        <v>-1</v>
      </c>
      <c r="P91" s="65"/>
      <c r="Q91" s="65"/>
      <c r="R91" s="68" t="s">
        <v>6</v>
      </c>
      <c r="S91" s="68"/>
      <c r="T91" s="65">
        <f>IFERROR(T90/$J$77,"")-1</f>
        <v>-1</v>
      </c>
      <c r="U91" s="65"/>
      <c r="V91" s="65"/>
      <c r="W91" s="68" t="s">
        <v>6</v>
      </c>
      <c r="X91" s="68"/>
      <c r="Y91" s="65">
        <f>IFERROR(Y90/$J$77,"")-1</f>
        <v>-1</v>
      </c>
      <c r="Z91" s="65"/>
      <c r="AA91" s="65"/>
      <c r="AB91" s="68" t="s">
        <v>6</v>
      </c>
      <c r="AC91" s="68"/>
      <c r="AR91" s="11"/>
    </row>
    <row r="92" spans="2:86" ht="21.75" customHeight="1" x14ac:dyDescent="0.15">
      <c r="B92"/>
      <c r="C92" s="100" t="s">
        <v>40</v>
      </c>
      <c r="D92" s="100"/>
      <c r="E92" s="100"/>
      <c r="F92" s="100"/>
      <c r="G92" s="100"/>
      <c r="H92" s="100"/>
      <c r="I92" s="101"/>
      <c r="J92" s="102" t="s">
        <v>43</v>
      </c>
      <c r="K92" s="102"/>
      <c r="L92" s="102"/>
      <c r="M92" s="102"/>
      <c r="N92" s="102"/>
      <c r="O92" s="102" t="s">
        <v>68</v>
      </c>
      <c r="P92" s="102"/>
      <c r="Q92" s="102"/>
      <c r="R92" s="102"/>
      <c r="S92" s="102"/>
      <c r="T92" s="102" t="s">
        <v>115</v>
      </c>
      <c r="U92" s="102"/>
      <c r="V92" s="102"/>
      <c r="W92" s="102"/>
      <c r="X92" s="102"/>
      <c r="Y92" s="102" t="s">
        <v>116</v>
      </c>
      <c r="Z92" s="102"/>
      <c r="AA92" s="102"/>
      <c r="AB92" s="102"/>
      <c r="AC92" s="102"/>
    </row>
    <row r="93" spans="2:86" ht="21.75" customHeight="1" x14ac:dyDescent="0.15">
      <c r="C93" s="70" t="s">
        <v>71</v>
      </c>
      <c r="D93" s="70"/>
      <c r="E93" s="70"/>
      <c r="F93" s="70"/>
      <c r="G93" s="70"/>
      <c r="H93" s="70"/>
      <c r="I93" s="70"/>
      <c r="J93" s="70"/>
      <c r="K93" s="70"/>
      <c r="L93" s="70"/>
      <c r="M93" s="70" t="s">
        <v>69</v>
      </c>
      <c r="N93" s="70"/>
      <c r="O93" s="70"/>
      <c r="P93" s="70"/>
      <c r="Q93" s="70"/>
      <c r="R93" s="70" t="s">
        <v>69</v>
      </c>
      <c r="S93" s="70"/>
      <c r="T93" s="70"/>
      <c r="U93" s="70"/>
      <c r="V93" s="70"/>
      <c r="W93" s="70" t="s">
        <v>69</v>
      </c>
      <c r="X93" s="70"/>
      <c r="Y93" s="70"/>
      <c r="Z93" s="70"/>
      <c r="AA93" s="70"/>
      <c r="AB93" s="70" t="s">
        <v>69</v>
      </c>
      <c r="AC93" s="70"/>
    </row>
    <row r="94" spans="2:86" ht="21.75" customHeight="1" x14ac:dyDescent="0.15">
      <c r="B94"/>
      <c r="C94" s="68" t="s">
        <v>113</v>
      </c>
      <c r="D94" s="68"/>
      <c r="E94" s="68"/>
      <c r="F94" s="68"/>
      <c r="G94" s="68"/>
      <c r="H94" s="68"/>
      <c r="I94" s="68"/>
      <c r="J94" s="65">
        <f>IFERROR(J93/$J$77,"")-1</f>
        <v>-1</v>
      </c>
      <c r="K94" s="65"/>
      <c r="L94" s="65"/>
      <c r="M94" s="68" t="s">
        <v>6</v>
      </c>
      <c r="N94" s="68"/>
      <c r="O94" s="65">
        <f>IFERROR(O93/$J$77,"")-1</f>
        <v>-1</v>
      </c>
      <c r="P94" s="65"/>
      <c r="Q94" s="65"/>
      <c r="R94" s="68" t="s">
        <v>6</v>
      </c>
      <c r="S94" s="68"/>
      <c r="T94" s="65">
        <f>IFERROR(T93/$J$77,"")-1</f>
        <v>-1</v>
      </c>
      <c r="U94" s="65"/>
      <c r="V94" s="65"/>
      <c r="W94" s="68" t="s">
        <v>6</v>
      </c>
      <c r="X94" s="68"/>
      <c r="Y94" s="65">
        <f>IFERROR(Y93/$J$77,"")-1</f>
        <v>-1</v>
      </c>
      <c r="Z94" s="65"/>
      <c r="AA94" s="65"/>
      <c r="AB94" s="68" t="s">
        <v>6</v>
      </c>
      <c r="AC94" s="68"/>
      <c r="AR94" s="11"/>
    </row>
    <row r="95" spans="2:86" ht="21.75" customHeight="1" x14ac:dyDescent="0.15">
      <c r="B95"/>
      <c r="C95" s="100" t="s">
        <v>122</v>
      </c>
      <c r="D95" s="100"/>
      <c r="E95" s="100"/>
      <c r="F95" s="100"/>
      <c r="G95" s="100"/>
      <c r="H95" s="100"/>
      <c r="I95" s="101"/>
      <c r="J95" s="102" t="s">
        <v>43</v>
      </c>
      <c r="K95" s="102"/>
      <c r="L95" s="102"/>
      <c r="M95" s="102"/>
      <c r="N95" s="102"/>
      <c r="O95" s="102" t="s">
        <v>68</v>
      </c>
      <c r="P95" s="102"/>
      <c r="Q95" s="102"/>
      <c r="R95" s="102"/>
      <c r="S95" s="102"/>
      <c r="T95" s="102" t="s">
        <v>115</v>
      </c>
      <c r="U95" s="102"/>
      <c r="V95" s="102"/>
      <c r="W95" s="102"/>
      <c r="X95" s="102"/>
      <c r="Y95" s="102" t="s">
        <v>116</v>
      </c>
      <c r="Z95" s="102"/>
      <c r="AA95" s="102"/>
      <c r="AB95" s="102"/>
      <c r="AC95" s="102"/>
    </row>
    <row r="96" spans="2:86" ht="21.75" customHeight="1" x14ac:dyDescent="0.15">
      <c r="C96" s="70" t="s">
        <v>71</v>
      </c>
      <c r="D96" s="70"/>
      <c r="E96" s="70"/>
      <c r="F96" s="70"/>
      <c r="G96" s="70"/>
      <c r="H96" s="70"/>
      <c r="I96" s="70"/>
      <c r="J96" s="70"/>
      <c r="K96" s="70"/>
      <c r="L96" s="70"/>
      <c r="M96" s="70" t="s">
        <v>69</v>
      </c>
      <c r="N96" s="70"/>
      <c r="O96" s="70"/>
      <c r="P96" s="70"/>
      <c r="Q96" s="70"/>
      <c r="R96" s="70" t="s">
        <v>69</v>
      </c>
      <c r="S96" s="70"/>
      <c r="T96" s="70"/>
      <c r="U96" s="70"/>
      <c r="V96" s="70"/>
      <c r="W96" s="70" t="s">
        <v>69</v>
      </c>
      <c r="X96" s="70"/>
      <c r="Y96" s="70"/>
      <c r="Z96" s="70"/>
      <c r="AA96" s="70"/>
      <c r="AB96" s="70" t="s">
        <v>69</v>
      </c>
      <c r="AC96" s="70"/>
      <c r="AW96"/>
      <c r="AX96"/>
      <c r="AY96"/>
      <c r="AZ96"/>
      <c r="BA96"/>
      <c r="BB96"/>
      <c r="BC96"/>
      <c r="BD96"/>
      <c r="BE96"/>
      <c r="BF96"/>
      <c r="BG96"/>
      <c r="BH96"/>
      <c r="BI96"/>
      <c r="BJ96"/>
      <c r="BK96"/>
      <c r="BL96"/>
      <c r="BM96"/>
      <c r="BN96"/>
      <c r="BO96"/>
      <c r="BP96"/>
      <c r="BQ96"/>
      <c r="BR96"/>
      <c r="BS96"/>
      <c r="BT96"/>
      <c r="BU96"/>
      <c r="BV96"/>
      <c r="BW96"/>
      <c r="BX96"/>
      <c r="BY96"/>
      <c r="BZ96"/>
      <c r="CA96"/>
      <c r="CB96"/>
      <c r="CC96"/>
    </row>
    <row r="97" spans="2:81" ht="21.75" customHeight="1" x14ac:dyDescent="0.15">
      <c r="B97"/>
      <c r="C97" s="68" t="s">
        <v>113</v>
      </c>
      <c r="D97" s="68"/>
      <c r="E97" s="68"/>
      <c r="F97" s="68"/>
      <c r="G97" s="68"/>
      <c r="H97" s="68"/>
      <c r="I97" s="68"/>
      <c r="J97" s="65">
        <f>IFERROR(J96/$J$77,"")-1</f>
        <v>-1</v>
      </c>
      <c r="K97" s="65"/>
      <c r="L97" s="65"/>
      <c r="M97" s="68" t="s">
        <v>6</v>
      </c>
      <c r="N97" s="68"/>
      <c r="O97" s="65">
        <f>IFERROR(O96/$J$77,"")-1</f>
        <v>-1</v>
      </c>
      <c r="P97" s="65"/>
      <c r="Q97" s="65"/>
      <c r="R97" s="68" t="s">
        <v>6</v>
      </c>
      <c r="S97" s="68"/>
      <c r="T97" s="65">
        <f>IFERROR(T96/$J$77,"")-1</f>
        <v>-1</v>
      </c>
      <c r="U97" s="65"/>
      <c r="V97" s="65"/>
      <c r="W97" s="68" t="s">
        <v>6</v>
      </c>
      <c r="X97" s="68"/>
      <c r="Y97" s="65">
        <f>IFERROR(Y96/$J$77,"")-1</f>
        <v>-1</v>
      </c>
      <c r="Z97" s="65"/>
      <c r="AA97" s="65"/>
      <c r="AB97" s="68" t="s">
        <v>6</v>
      </c>
      <c r="AC97" s="68"/>
      <c r="AR97" s="11"/>
      <c r="AW97"/>
      <c r="AX97"/>
      <c r="AY97"/>
      <c r="AZ97"/>
      <c r="BA97"/>
      <c r="BB97"/>
      <c r="BC97"/>
      <c r="BD97"/>
      <c r="BE97"/>
      <c r="BF97"/>
      <c r="BG97"/>
      <c r="BH97"/>
      <c r="BI97"/>
      <c r="BJ97"/>
      <c r="BK97"/>
      <c r="BL97"/>
      <c r="BM97"/>
      <c r="BN97"/>
      <c r="BO97"/>
      <c r="BP97"/>
      <c r="BQ97"/>
      <c r="BR97"/>
      <c r="BS97"/>
      <c r="BT97"/>
      <c r="BU97"/>
      <c r="BV97"/>
      <c r="BW97"/>
      <c r="BX97"/>
      <c r="BY97"/>
      <c r="BZ97"/>
      <c r="CA97"/>
      <c r="CB97"/>
      <c r="CC97"/>
    </row>
    <row r="98" spans="2:81" ht="21.75" customHeight="1" x14ac:dyDescent="0.15"/>
    <row r="99" spans="2:81" ht="14.25" customHeight="1" x14ac:dyDescent="0.15">
      <c r="C99" s="1" t="s">
        <v>147</v>
      </c>
    </row>
    <row r="100" spans="2:81" ht="14.25" customHeight="1" x14ac:dyDescent="0.15">
      <c r="C100" s="1" t="s">
        <v>121</v>
      </c>
    </row>
    <row r="101" spans="2:81" ht="14.25" customHeight="1" x14ac:dyDescent="0.15">
      <c r="C101" s="1" t="s">
        <v>131</v>
      </c>
    </row>
    <row r="102" spans="2:81" ht="14.25" customHeight="1" x14ac:dyDescent="0.15">
      <c r="C102" s="1" t="s">
        <v>133</v>
      </c>
    </row>
    <row r="103" spans="2:81" ht="14.25" customHeight="1" x14ac:dyDescent="0.15">
      <c r="C103" s="1" t="s">
        <v>134</v>
      </c>
    </row>
    <row r="105" spans="2:81" ht="14.25" customHeight="1" x14ac:dyDescent="0.15">
      <c r="C105" s="10" t="s">
        <v>109</v>
      </c>
    </row>
    <row r="106" spans="2:81" ht="14.25" customHeight="1" x14ac:dyDescent="0.15">
      <c r="C106" s="1" t="s">
        <v>112</v>
      </c>
    </row>
    <row r="107" spans="2:81" ht="14.25" customHeight="1" x14ac:dyDescent="0.15">
      <c r="C107" s="1" t="s">
        <v>92</v>
      </c>
      <c r="D107" s="1" t="s">
        <v>26</v>
      </c>
    </row>
    <row r="108" spans="2:81" ht="14.25" customHeight="1" x14ac:dyDescent="0.15">
      <c r="C108" s="1" t="s">
        <v>19</v>
      </c>
      <c r="D108" s="1" t="s">
        <v>135</v>
      </c>
    </row>
    <row r="109" spans="2:81" ht="14.25" customHeight="1" x14ac:dyDescent="0.15">
      <c r="C109" s="1" t="s">
        <v>111</v>
      </c>
      <c r="D109" s="1" t="s">
        <v>78</v>
      </c>
    </row>
  </sheetData>
  <mergeCells count="474">
    <mergeCell ref="B2:AK2"/>
    <mergeCell ref="AY2:BB2"/>
    <mergeCell ref="BD2:BE2"/>
    <mergeCell ref="BG2:BH2"/>
    <mergeCell ref="B4:AK4"/>
    <mergeCell ref="B6:G6"/>
    <mergeCell ref="H6:W6"/>
    <mergeCell ref="B7:G7"/>
    <mergeCell ref="H7:W7"/>
    <mergeCell ref="B8:G8"/>
    <mergeCell ref="H8:W8"/>
    <mergeCell ref="B9:G9"/>
    <mergeCell ref="H9:W9"/>
    <mergeCell ref="B10:G10"/>
    <mergeCell ref="H10:W10"/>
    <mergeCell ref="B11:G11"/>
    <mergeCell ref="H11:W11"/>
    <mergeCell ref="C14:P14"/>
    <mergeCell ref="Q14:AD14"/>
    <mergeCell ref="B14:B15"/>
    <mergeCell ref="AE14:AR14"/>
    <mergeCell ref="AS14:BF14"/>
    <mergeCell ref="BG14:BT14"/>
    <mergeCell ref="BU14:CH14"/>
    <mergeCell ref="C15:P15"/>
    <mergeCell ref="Q15:AD15"/>
    <mergeCell ref="AE15:AR15"/>
    <mergeCell ref="AS15:BF15"/>
    <mergeCell ref="BG15:BT15"/>
    <mergeCell ref="BU15:CH15"/>
    <mergeCell ref="BM27:BT27"/>
    <mergeCell ref="BU27:BZ27"/>
    <mergeCell ref="CA27:CH27"/>
    <mergeCell ref="BM16:BT16"/>
    <mergeCell ref="BU16:BZ16"/>
    <mergeCell ref="CA16:CH16"/>
    <mergeCell ref="C17:P17"/>
    <mergeCell ref="Q17:AD17"/>
    <mergeCell ref="AE17:AR17"/>
    <mergeCell ref="AS17:BF17"/>
    <mergeCell ref="BG17:BT17"/>
    <mergeCell ref="BU17:CH17"/>
    <mergeCell ref="C16:H16"/>
    <mergeCell ref="I16:P16"/>
    <mergeCell ref="Q16:V16"/>
    <mergeCell ref="W16:AD16"/>
    <mergeCell ref="AE16:AJ16"/>
    <mergeCell ref="AK16:AR16"/>
    <mergeCell ref="AS16:AX16"/>
    <mergeCell ref="AY16:BF16"/>
    <mergeCell ref="BG16:BL16"/>
    <mergeCell ref="C27:H27"/>
    <mergeCell ref="I27:P27"/>
    <mergeCell ref="Q27:V27"/>
    <mergeCell ref="W27:AD27"/>
    <mergeCell ref="AE27:AJ27"/>
    <mergeCell ref="AK27:AR27"/>
    <mergeCell ref="AS27:AX27"/>
    <mergeCell ref="AY27:BF27"/>
    <mergeCell ref="BG27:BL27"/>
    <mergeCell ref="C28:P28"/>
    <mergeCell ref="Q28:AD28"/>
    <mergeCell ref="AE28:AR28"/>
    <mergeCell ref="AS28:BF28"/>
    <mergeCell ref="BG28:BT28"/>
    <mergeCell ref="BU28:CH28"/>
    <mergeCell ref="C33:P33"/>
    <mergeCell ref="Q33:AD33"/>
    <mergeCell ref="AE33:AR33"/>
    <mergeCell ref="AS33:BF33"/>
    <mergeCell ref="BG33:BT33"/>
    <mergeCell ref="BU33:CH33"/>
    <mergeCell ref="C29:P32"/>
    <mergeCell ref="Q29:AD32"/>
    <mergeCell ref="AE29:AR32"/>
    <mergeCell ref="AS29:BF32"/>
    <mergeCell ref="BG29:BT32"/>
    <mergeCell ref="BU29:CH32"/>
    <mergeCell ref="BM38:BT38"/>
    <mergeCell ref="BU38:BZ38"/>
    <mergeCell ref="CA38:CH38"/>
    <mergeCell ref="C39:P39"/>
    <mergeCell ref="Q39:AD39"/>
    <mergeCell ref="AE39:AR39"/>
    <mergeCell ref="AS39:BF39"/>
    <mergeCell ref="BG39:BT39"/>
    <mergeCell ref="BU39:CH39"/>
    <mergeCell ref="C38:H38"/>
    <mergeCell ref="I38:P38"/>
    <mergeCell ref="Q38:V38"/>
    <mergeCell ref="W38:AD38"/>
    <mergeCell ref="AE38:AJ38"/>
    <mergeCell ref="AK38:AR38"/>
    <mergeCell ref="AS38:AX38"/>
    <mergeCell ref="AY38:BF38"/>
    <mergeCell ref="BG38:BL38"/>
    <mergeCell ref="C44:P44"/>
    <mergeCell ref="Q44:AD44"/>
    <mergeCell ref="AE44:AR44"/>
    <mergeCell ref="AS44:BF44"/>
    <mergeCell ref="BG44:BT44"/>
    <mergeCell ref="BU44:CH44"/>
    <mergeCell ref="C49:H49"/>
    <mergeCell ref="I49:P49"/>
    <mergeCell ref="Q49:V49"/>
    <mergeCell ref="W49:AD49"/>
    <mergeCell ref="AE49:AJ49"/>
    <mergeCell ref="AK49:AR49"/>
    <mergeCell ref="AS49:AX49"/>
    <mergeCell ref="AY49:BF49"/>
    <mergeCell ref="BG49:BL49"/>
    <mergeCell ref="BM49:BT49"/>
    <mergeCell ref="BU49:BZ49"/>
    <mergeCell ref="CA49:CH49"/>
    <mergeCell ref="C45:P48"/>
    <mergeCell ref="Q45:AD48"/>
    <mergeCell ref="AE45:AR48"/>
    <mergeCell ref="AS45:BF48"/>
    <mergeCell ref="BG45:BT48"/>
    <mergeCell ref="BU45:CH48"/>
    <mergeCell ref="C50:P50"/>
    <mergeCell ref="Q50:AD50"/>
    <mergeCell ref="AE50:AR50"/>
    <mergeCell ref="AS50:BF50"/>
    <mergeCell ref="BG50:BT50"/>
    <mergeCell ref="BU50:CH50"/>
    <mergeCell ref="C55:P55"/>
    <mergeCell ref="Q55:AD55"/>
    <mergeCell ref="AE55:AR55"/>
    <mergeCell ref="AS55:BF55"/>
    <mergeCell ref="BG55:BT55"/>
    <mergeCell ref="BU55:CH55"/>
    <mergeCell ref="C51:P54"/>
    <mergeCell ref="Q51:AD54"/>
    <mergeCell ref="AE51:AR54"/>
    <mergeCell ref="AS51:BF54"/>
    <mergeCell ref="BG51:BT54"/>
    <mergeCell ref="BU51:CH54"/>
    <mergeCell ref="AD64:AH64"/>
    <mergeCell ref="AI64:AM64"/>
    <mergeCell ref="C65:I65"/>
    <mergeCell ref="J65:L65"/>
    <mergeCell ref="M65:N65"/>
    <mergeCell ref="O65:Q65"/>
    <mergeCell ref="R65:S65"/>
    <mergeCell ref="T65:V65"/>
    <mergeCell ref="W65:X65"/>
    <mergeCell ref="Y65:AA65"/>
    <mergeCell ref="AB65:AC65"/>
    <mergeCell ref="AD65:AF65"/>
    <mergeCell ref="AG65:AH65"/>
    <mergeCell ref="AI65:AK65"/>
    <mergeCell ref="AL65:AM65"/>
    <mergeCell ref="T66:V66"/>
    <mergeCell ref="W66:X66"/>
    <mergeCell ref="Y66:AA66"/>
    <mergeCell ref="AB66:AC66"/>
    <mergeCell ref="C64:I64"/>
    <mergeCell ref="J64:N64"/>
    <mergeCell ref="O64:S64"/>
    <mergeCell ref="T64:X64"/>
    <mergeCell ref="Y64:AC64"/>
    <mergeCell ref="Y68:AA68"/>
    <mergeCell ref="AB68:AC68"/>
    <mergeCell ref="AD66:AF66"/>
    <mergeCell ref="AG66:AH66"/>
    <mergeCell ref="AI66:AK66"/>
    <mergeCell ref="AL66:AM66"/>
    <mergeCell ref="C67:I67"/>
    <mergeCell ref="J67:L67"/>
    <mergeCell ref="M67:N67"/>
    <mergeCell ref="O67:Q67"/>
    <mergeCell ref="R67:S67"/>
    <mergeCell ref="T67:V67"/>
    <mergeCell ref="W67:X67"/>
    <mergeCell ref="Y67:AA67"/>
    <mergeCell ref="AB67:AC67"/>
    <mergeCell ref="AD67:AF67"/>
    <mergeCell ref="AG67:AH67"/>
    <mergeCell ref="AI67:AK67"/>
    <mergeCell ref="AL67:AM67"/>
    <mergeCell ref="C66:I66"/>
    <mergeCell ref="J66:L66"/>
    <mergeCell ref="M66:N66"/>
    <mergeCell ref="O66:Q66"/>
    <mergeCell ref="R66:S66"/>
    <mergeCell ref="AD68:AF68"/>
    <mergeCell ref="AG68:AH68"/>
    <mergeCell ref="AI68:AK68"/>
    <mergeCell ref="AL68:AM68"/>
    <mergeCell ref="C69:I69"/>
    <mergeCell ref="J69:L69"/>
    <mergeCell ref="M69:N69"/>
    <mergeCell ref="O69:Q69"/>
    <mergeCell ref="R69:S69"/>
    <mergeCell ref="T69:V69"/>
    <mergeCell ref="W69:X69"/>
    <mergeCell ref="Y69:AA69"/>
    <mergeCell ref="AB69:AC69"/>
    <mergeCell ref="AD69:AF69"/>
    <mergeCell ref="AG69:AH69"/>
    <mergeCell ref="AI69:AK69"/>
    <mergeCell ref="AL69:AM69"/>
    <mergeCell ref="C68:I68"/>
    <mergeCell ref="J68:L68"/>
    <mergeCell ref="M68:N68"/>
    <mergeCell ref="O68:Q68"/>
    <mergeCell ref="R68:S68"/>
    <mergeCell ref="T68:V68"/>
    <mergeCell ref="W68:X68"/>
    <mergeCell ref="AD70:AF70"/>
    <mergeCell ref="AG70:AH70"/>
    <mergeCell ref="AI70:AK70"/>
    <mergeCell ref="AL70:AM70"/>
    <mergeCell ref="C77:I77"/>
    <mergeCell ref="J77:L77"/>
    <mergeCell ref="M77:O77"/>
    <mergeCell ref="V77:AC77"/>
    <mergeCell ref="AD77:AF77"/>
    <mergeCell ref="AG77:AH77"/>
    <mergeCell ref="C70:I70"/>
    <mergeCell ref="J70:L70"/>
    <mergeCell ref="M70:N70"/>
    <mergeCell ref="O70:Q70"/>
    <mergeCell ref="R70:S70"/>
    <mergeCell ref="T70:V70"/>
    <mergeCell ref="W70:X70"/>
    <mergeCell ref="Y70:AA70"/>
    <mergeCell ref="AB70:AC70"/>
    <mergeCell ref="C78:I78"/>
    <mergeCell ref="J78:L78"/>
    <mergeCell ref="M78:O78"/>
    <mergeCell ref="C80:I80"/>
    <mergeCell ref="J80:N80"/>
    <mergeCell ref="O80:S80"/>
    <mergeCell ref="T80:X80"/>
    <mergeCell ref="Y80:AC80"/>
    <mergeCell ref="AY80:BD80"/>
    <mergeCell ref="BE80:BJ80"/>
    <mergeCell ref="BK80:BP80"/>
    <mergeCell ref="BQ80:BV80"/>
    <mergeCell ref="BW80:CB80"/>
    <mergeCell ref="CC80:CH80"/>
    <mergeCell ref="C81:I81"/>
    <mergeCell ref="J81:L81"/>
    <mergeCell ref="M81:N81"/>
    <mergeCell ref="O81:Q81"/>
    <mergeCell ref="R81:S81"/>
    <mergeCell ref="T81:V81"/>
    <mergeCell ref="W81:X81"/>
    <mergeCell ref="Y81:AA81"/>
    <mergeCell ref="AB81:AC81"/>
    <mergeCell ref="AY81:BD81"/>
    <mergeCell ref="BE81:BJ81"/>
    <mergeCell ref="BK81:BP81"/>
    <mergeCell ref="BQ81:BV81"/>
    <mergeCell ref="BW81:CB81"/>
    <mergeCell ref="CC81:CH81"/>
    <mergeCell ref="BC82:BD82"/>
    <mergeCell ref="BE82:BH82"/>
    <mergeCell ref="BI82:BJ82"/>
    <mergeCell ref="BK82:BN82"/>
    <mergeCell ref="BO82:BP82"/>
    <mergeCell ref="BQ82:BT82"/>
    <mergeCell ref="BU82:BV82"/>
    <mergeCell ref="C82:I82"/>
    <mergeCell ref="J82:L82"/>
    <mergeCell ref="M82:N82"/>
    <mergeCell ref="O82:Q82"/>
    <mergeCell ref="R82:S82"/>
    <mergeCell ref="T82:V82"/>
    <mergeCell ref="W82:X82"/>
    <mergeCell ref="Y82:AA82"/>
    <mergeCell ref="AB82:AC82"/>
    <mergeCell ref="BW82:BZ82"/>
    <mergeCell ref="CA82:CB82"/>
    <mergeCell ref="CC82:CF82"/>
    <mergeCell ref="CG82:CH82"/>
    <mergeCell ref="C83:I83"/>
    <mergeCell ref="J83:N83"/>
    <mergeCell ref="O83:S83"/>
    <mergeCell ref="T83:X83"/>
    <mergeCell ref="Y83:AC83"/>
    <mergeCell ref="AQ83:AX83"/>
    <mergeCell ref="AY83:BB83"/>
    <mergeCell ref="BC83:BD83"/>
    <mergeCell ref="BE83:BH83"/>
    <mergeCell ref="BI83:BJ83"/>
    <mergeCell ref="BK83:BN83"/>
    <mergeCell ref="BO83:BP83"/>
    <mergeCell ref="BQ83:BT83"/>
    <mergeCell ref="BU83:BV83"/>
    <mergeCell ref="BW83:BZ83"/>
    <mergeCell ref="CA83:CB83"/>
    <mergeCell ref="CC83:CF83"/>
    <mergeCell ref="CG83:CH83"/>
    <mergeCell ref="AQ82:AX82"/>
    <mergeCell ref="AY82:BB82"/>
    <mergeCell ref="C84:I84"/>
    <mergeCell ref="J84:L84"/>
    <mergeCell ref="M84:N84"/>
    <mergeCell ref="O84:Q84"/>
    <mergeCell ref="R84:S84"/>
    <mergeCell ref="T84:V84"/>
    <mergeCell ref="W84:X84"/>
    <mergeCell ref="Y84:AA84"/>
    <mergeCell ref="AB84:AC84"/>
    <mergeCell ref="AQ84:AX84"/>
    <mergeCell ref="AY84:BB84"/>
    <mergeCell ref="BC84:BD84"/>
    <mergeCell ref="BE84:BH84"/>
    <mergeCell ref="BI84:BJ84"/>
    <mergeCell ref="BK84:BN84"/>
    <mergeCell ref="BO84:BP84"/>
    <mergeCell ref="BQ84:BT84"/>
    <mergeCell ref="BU84:BV84"/>
    <mergeCell ref="BW84:BZ84"/>
    <mergeCell ref="CA84:CB84"/>
    <mergeCell ref="CC84:CF84"/>
    <mergeCell ref="CG84:CH84"/>
    <mergeCell ref="C85:I85"/>
    <mergeCell ref="J85:L85"/>
    <mergeCell ref="M85:N85"/>
    <mergeCell ref="O85:Q85"/>
    <mergeCell ref="R85:S85"/>
    <mergeCell ref="T85:V85"/>
    <mergeCell ref="W85:X85"/>
    <mergeCell ref="Y85:AA85"/>
    <mergeCell ref="AB85:AC85"/>
    <mergeCell ref="AQ85:AX85"/>
    <mergeCell ref="AY85:BB85"/>
    <mergeCell ref="BC85:BD85"/>
    <mergeCell ref="BE85:BH85"/>
    <mergeCell ref="BI85:BJ85"/>
    <mergeCell ref="BK85:BN85"/>
    <mergeCell ref="BO85:BP85"/>
    <mergeCell ref="BQ85:BT85"/>
    <mergeCell ref="BU85:BV85"/>
    <mergeCell ref="BW85:BZ85"/>
    <mergeCell ref="CA85:CB85"/>
    <mergeCell ref="CC85:CF85"/>
    <mergeCell ref="CG85:CH85"/>
    <mergeCell ref="C86:I86"/>
    <mergeCell ref="J86:N86"/>
    <mergeCell ref="O86:S86"/>
    <mergeCell ref="T86:X86"/>
    <mergeCell ref="Y86:AC86"/>
    <mergeCell ref="C87:I87"/>
    <mergeCell ref="J87:L87"/>
    <mergeCell ref="M87:N87"/>
    <mergeCell ref="O87:Q87"/>
    <mergeCell ref="R87:S87"/>
    <mergeCell ref="T87:V87"/>
    <mergeCell ref="W87:X87"/>
    <mergeCell ref="Y87:AA87"/>
    <mergeCell ref="AB87:AC87"/>
    <mergeCell ref="C88:I88"/>
    <mergeCell ref="J88:L88"/>
    <mergeCell ref="M88:N88"/>
    <mergeCell ref="O88:Q88"/>
    <mergeCell ref="R88:S88"/>
    <mergeCell ref="T88:V88"/>
    <mergeCell ref="W88:X88"/>
    <mergeCell ref="Y88:AA88"/>
    <mergeCell ref="AB88:AC88"/>
    <mergeCell ref="C89:I89"/>
    <mergeCell ref="J89:N89"/>
    <mergeCell ref="O89:S89"/>
    <mergeCell ref="T89:X89"/>
    <mergeCell ref="Y89:AC89"/>
    <mergeCell ref="C90:I90"/>
    <mergeCell ref="J90:L90"/>
    <mergeCell ref="M90:N90"/>
    <mergeCell ref="O90:Q90"/>
    <mergeCell ref="R90:S90"/>
    <mergeCell ref="T90:V90"/>
    <mergeCell ref="W90:X90"/>
    <mergeCell ref="Y90:AA90"/>
    <mergeCell ref="AB90:AC90"/>
    <mergeCell ref="C91:I91"/>
    <mergeCell ref="J91:L91"/>
    <mergeCell ref="M91:N91"/>
    <mergeCell ref="O91:Q91"/>
    <mergeCell ref="R91:S91"/>
    <mergeCell ref="T91:V91"/>
    <mergeCell ref="W91:X91"/>
    <mergeCell ref="Y91:AA91"/>
    <mergeCell ref="AB91:AC91"/>
    <mergeCell ref="C92:I92"/>
    <mergeCell ref="J92:N92"/>
    <mergeCell ref="O92:S92"/>
    <mergeCell ref="T92:X92"/>
    <mergeCell ref="Y92:AC92"/>
    <mergeCell ref="C93:I93"/>
    <mergeCell ref="J93:L93"/>
    <mergeCell ref="M93:N93"/>
    <mergeCell ref="O93:Q93"/>
    <mergeCell ref="R93:S93"/>
    <mergeCell ref="T93:V93"/>
    <mergeCell ref="W93:X93"/>
    <mergeCell ref="Y93:AA93"/>
    <mergeCell ref="AB93:AC93"/>
    <mergeCell ref="C94:I94"/>
    <mergeCell ref="J94:L94"/>
    <mergeCell ref="M94:N94"/>
    <mergeCell ref="O94:Q94"/>
    <mergeCell ref="R94:S94"/>
    <mergeCell ref="T94:V94"/>
    <mergeCell ref="W94:X94"/>
    <mergeCell ref="Y94:AA94"/>
    <mergeCell ref="AB94:AC94"/>
    <mergeCell ref="C95:I95"/>
    <mergeCell ref="J95:N95"/>
    <mergeCell ref="O95:S95"/>
    <mergeCell ref="T95:X95"/>
    <mergeCell ref="Y95:AC95"/>
    <mergeCell ref="C96:I96"/>
    <mergeCell ref="J96:L96"/>
    <mergeCell ref="M96:N96"/>
    <mergeCell ref="O96:Q96"/>
    <mergeCell ref="R96:S96"/>
    <mergeCell ref="T96:V96"/>
    <mergeCell ref="W96:X96"/>
    <mergeCell ref="Y96:AA96"/>
    <mergeCell ref="AB96:AC96"/>
    <mergeCell ref="C97:I97"/>
    <mergeCell ref="J97:L97"/>
    <mergeCell ref="M97:N97"/>
    <mergeCell ref="O97:Q97"/>
    <mergeCell ref="R97:S97"/>
    <mergeCell ref="T97:V97"/>
    <mergeCell ref="W97:X97"/>
    <mergeCell ref="Y97:AA97"/>
    <mergeCell ref="AB97:AC97"/>
    <mergeCell ref="AE18:AR21"/>
    <mergeCell ref="AS18:BF21"/>
    <mergeCell ref="BG18:BT21"/>
    <mergeCell ref="BU18:CH21"/>
    <mergeCell ref="C23:P26"/>
    <mergeCell ref="Q23:AD26"/>
    <mergeCell ref="AE23:AR26"/>
    <mergeCell ref="AS23:BF26"/>
    <mergeCell ref="BG23:BT26"/>
    <mergeCell ref="BU23:CH26"/>
    <mergeCell ref="C22:P22"/>
    <mergeCell ref="Q22:AD22"/>
    <mergeCell ref="AE22:AR22"/>
    <mergeCell ref="AS22:BF22"/>
    <mergeCell ref="BG22:BT22"/>
    <mergeCell ref="BU22:CH22"/>
    <mergeCell ref="C56:P59"/>
    <mergeCell ref="Q56:AD59"/>
    <mergeCell ref="AE56:AR59"/>
    <mergeCell ref="AS56:BF59"/>
    <mergeCell ref="BG56:BT59"/>
    <mergeCell ref="BU56:CH59"/>
    <mergeCell ref="B16:B26"/>
    <mergeCell ref="B27:B37"/>
    <mergeCell ref="B38:B48"/>
    <mergeCell ref="B49:B59"/>
    <mergeCell ref="C34:P37"/>
    <mergeCell ref="Q34:AD37"/>
    <mergeCell ref="AE34:AR37"/>
    <mergeCell ref="AS34:BF37"/>
    <mergeCell ref="BG34:BT37"/>
    <mergeCell ref="BU34:CH37"/>
    <mergeCell ref="C40:P43"/>
    <mergeCell ref="Q40:AD43"/>
    <mergeCell ref="AE40:AR43"/>
    <mergeCell ref="AS40:BF43"/>
    <mergeCell ref="BG40:BT43"/>
    <mergeCell ref="BU40:CH43"/>
    <mergeCell ref="C18:P21"/>
    <mergeCell ref="Q18:AD21"/>
  </mergeCells>
  <phoneticPr fontId="2"/>
  <printOptions horizontalCentered="1"/>
  <pageMargins left="0.23622047244094488" right="0.23622047244094488" top="0.35433070866141736" bottom="0.35433070866141736" header="0.31496062992125984" footer="0.31496062992125984"/>
  <pageSetup paperSize="8" scale="76" orientation="landscape" r:id="rId1"/>
  <rowBreaks count="1" manualBreakCount="1">
    <brk id="72" max="8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M36"/>
  <sheetViews>
    <sheetView tabSelected="1" workbookViewId="0">
      <pane ySplit="6" topLeftCell="A7" activePane="bottomLeft" state="frozen"/>
      <selection pane="bottomLeft"/>
    </sheetView>
  </sheetViews>
  <sheetFormatPr defaultColWidth="9.625" defaultRowHeight="13.5" x14ac:dyDescent="0.15"/>
  <cols>
    <col min="1" max="1" width="9.625" style="18"/>
    <col min="2" max="2" width="9.625" style="19"/>
    <col min="3" max="3" width="9.625" style="20"/>
    <col min="4" max="5" width="9.625" style="19"/>
    <col min="6" max="6" width="9.625" style="21"/>
    <col min="7" max="7" width="9.625" style="20"/>
    <col min="8" max="9" width="9.625" style="19"/>
    <col min="10" max="49" width="9.625" style="22"/>
    <col min="50" max="50" width="9.625" style="19"/>
    <col min="51" max="52" width="9.625" style="23"/>
    <col min="53" max="53" width="9.625" style="18"/>
    <col min="54" max="56" width="9.625" style="23"/>
    <col min="57" max="57" width="9.625" style="19"/>
    <col min="58" max="59" width="9.625" style="23"/>
    <col min="60" max="60" width="9.625" style="18"/>
    <col min="61" max="63" width="9.625" style="23"/>
    <col min="64" max="64" width="9.625" style="19"/>
    <col min="65" max="66" width="9.625" style="23"/>
    <col min="67" max="67" width="9.625" style="18"/>
    <col min="68" max="70" width="9.625" style="23"/>
    <col min="71" max="71" width="9.625" style="19"/>
    <col min="72" max="73" width="9.625" style="23"/>
    <col min="74" max="74" width="9.625" style="18"/>
    <col min="75" max="77" width="9.625" style="23"/>
    <col min="78" max="78" width="9.625" style="19"/>
    <col min="79" max="80" width="9.625" style="23"/>
    <col min="81" max="81" width="9.625" style="18"/>
    <col min="82" max="84" width="9.625" style="23"/>
    <col min="85" max="86" width="9.625" style="18"/>
    <col min="87" max="87" width="9.625" style="23"/>
    <col min="88" max="112" width="9.625" style="18"/>
    <col min="113" max="117" width="9.625" style="23"/>
    <col min="118" max="16384" width="9.625" style="19"/>
  </cols>
  <sheetData>
    <row r="1" spans="1:117" customFormat="1" ht="24.95" customHeight="1" x14ac:dyDescent="0.15">
      <c r="A1" s="24" t="s">
        <v>204</v>
      </c>
      <c r="C1" s="20"/>
      <c r="D1" s="19"/>
      <c r="F1" s="33"/>
      <c r="G1" s="36"/>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Y1" s="40"/>
      <c r="AZ1" s="40"/>
      <c r="BA1" s="43"/>
      <c r="BB1" s="40"/>
      <c r="BC1" s="40"/>
      <c r="BD1" s="40"/>
      <c r="BF1" s="40"/>
      <c r="BG1" s="40"/>
      <c r="BH1" s="43"/>
      <c r="BI1" s="40"/>
      <c r="BJ1" s="40"/>
      <c r="BK1" s="40"/>
      <c r="BM1" s="40"/>
      <c r="BN1" s="40"/>
      <c r="BO1" s="43"/>
      <c r="BP1" s="40"/>
      <c r="BQ1" s="40"/>
      <c r="BR1" s="40"/>
      <c r="BT1" s="40"/>
      <c r="BU1" s="40"/>
      <c r="BV1" s="43"/>
      <c r="BW1" s="40"/>
      <c r="BX1" s="40"/>
      <c r="BY1" s="40"/>
      <c r="CA1" s="40"/>
      <c r="CB1" s="40"/>
      <c r="CC1" s="43"/>
      <c r="CD1" s="40"/>
      <c r="CE1" s="40"/>
      <c r="CF1" s="40"/>
      <c r="CG1" s="43"/>
      <c r="CH1" s="43"/>
      <c r="CI1" s="40"/>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0"/>
      <c r="DJ1" s="40"/>
      <c r="DK1" s="40"/>
      <c r="DL1" s="40"/>
      <c r="DM1" s="40"/>
    </row>
    <row r="2" spans="1:117" customFormat="1" ht="9.9499999999999993" customHeight="1" x14ac:dyDescent="0.15">
      <c r="A2" s="24"/>
      <c r="C2" s="20"/>
      <c r="D2" s="19"/>
      <c r="F2" s="33"/>
      <c r="G2" s="36"/>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Y2" s="40"/>
      <c r="AZ2" s="40"/>
      <c r="BA2" s="43"/>
      <c r="BB2" s="40"/>
      <c r="BC2" s="40"/>
      <c r="BD2" s="40"/>
      <c r="BF2" s="40"/>
      <c r="BG2" s="40"/>
      <c r="BH2" s="43"/>
      <c r="BI2" s="40"/>
      <c r="BJ2" s="40"/>
      <c r="BK2" s="40"/>
      <c r="BM2" s="40"/>
      <c r="BN2" s="40"/>
      <c r="BO2" s="43"/>
      <c r="BP2" s="40"/>
      <c r="BQ2" s="40"/>
      <c r="BR2" s="40"/>
      <c r="BT2" s="40"/>
      <c r="BU2" s="40"/>
      <c r="BV2" s="43"/>
      <c r="BW2" s="40"/>
      <c r="BX2" s="40"/>
      <c r="BY2" s="40"/>
      <c r="CA2" s="40"/>
      <c r="CB2" s="40"/>
      <c r="CC2" s="43"/>
      <c r="CD2" s="40"/>
      <c r="CE2" s="40"/>
      <c r="CF2" s="40"/>
      <c r="CG2" s="43"/>
      <c r="CH2" s="43"/>
      <c r="CI2" s="40"/>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0"/>
      <c r="DJ2" s="40"/>
      <c r="DK2" s="40"/>
      <c r="DL2" s="40"/>
      <c r="DM2" s="40"/>
    </row>
    <row r="3" spans="1:117" customFormat="1" ht="20.100000000000001" customHeight="1" x14ac:dyDescent="0.15">
      <c r="A3" s="25" t="s">
        <v>280</v>
      </c>
      <c r="C3" s="20"/>
      <c r="D3" s="19"/>
      <c r="F3" s="33"/>
      <c r="G3" s="36"/>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Y3" s="40"/>
      <c r="AZ3" s="40"/>
      <c r="BA3" s="43"/>
      <c r="BB3" s="40"/>
      <c r="BC3" s="40"/>
      <c r="BD3" s="40"/>
      <c r="BF3" s="40"/>
      <c r="BG3" s="40"/>
      <c r="BH3" s="43"/>
      <c r="BI3" s="40"/>
      <c r="BJ3" s="40"/>
      <c r="BK3" s="40"/>
      <c r="BM3" s="40"/>
      <c r="BN3" s="40"/>
      <c r="BO3" s="43"/>
      <c r="BP3" s="40"/>
      <c r="BQ3" s="40"/>
      <c r="BR3" s="40"/>
      <c r="BT3" s="40"/>
      <c r="BU3" s="40"/>
      <c r="BV3" s="43"/>
      <c r="BW3" s="40"/>
      <c r="BX3" s="40"/>
      <c r="BY3" s="40"/>
      <c r="CA3" s="40"/>
      <c r="CB3" s="40"/>
      <c r="CC3" s="43"/>
      <c r="CD3" s="40"/>
      <c r="CE3" s="40"/>
      <c r="CF3" s="40"/>
      <c r="CG3" s="43"/>
      <c r="CH3" s="43"/>
      <c r="CI3" s="40"/>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0"/>
      <c r="DJ3" s="40"/>
      <c r="DK3" s="40"/>
      <c r="DL3" s="40"/>
      <c r="DM3" s="40"/>
    </row>
    <row r="4" spans="1:117" customFormat="1" ht="20.100000000000001" customHeight="1" x14ac:dyDescent="0.15">
      <c r="A4" s="25" t="s">
        <v>263</v>
      </c>
      <c r="C4" s="20"/>
      <c r="D4" s="19"/>
      <c r="F4" s="33"/>
      <c r="G4" s="36"/>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Y4" s="40"/>
      <c r="AZ4" s="40"/>
      <c r="BA4" s="43"/>
      <c r="BB4" s="40"/>
      <c r="BC4" s="40"/>
      <c r="BD4" s="40"/>
      <c r="BF4" s="40"/>
      <c r="BG4" s="40"/>
      <c r="BH4" s="43"/>
      <c r="BI4" s="40"/>
      <c r="BJ4" s="40"/>
      <c r="BK4" s="40"/>
      <c r="BM4" s="40"/>
      <c r="BN4" s="40"/>
      <c r="BO4" s="43"/>
      <c r="BP4" s="40"/>
      <c r="BQ4" s="40"/>
      <c r="BR4" s="40"/>
      <c r="BT4" s="40"/>
      <c r="BU4" s="40"/>
      <c r="BV4" s="43"/>
      <c r="BW4" s="40"/>
      <c r="BX4" s="40"/>
      <c r="BY4" s="40"/>
      <c r="CA4" s="40"/>
      <c r="CB4" s="40"/>
      <c r="CC4" s="43"/>
      <c r="CD4" s="40"/>
      <c r="CE4" s="40"/>
      <c r="CF4" s="40"/>
      <c r="CG4" s="43"/>
      <c r="CH4" s="43"/>
      <c r="CI4" s="40"/>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0"/>
      <c r="DJ4" s="40"/>
      <c r="DK4" s="40"/>
      <c r="DL4" s="40"/>
      <c r="DM4" s="40"/>
    </row>
    <row r="5" spans="1:117" customFormat="1" ht="20.100000000000001" customHeight="1" x14ac:dyDescent="0.15">
      <c r="A5" s="25" t="s">
        <v>189</v>
      </c>
      <c r="C5" s="20"/>
      <c r="D5" s="19"/>
      <c r="F5" s="33"/>
      <c r="G5" s="36"/>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Y5" s="40"/>
      <c r="AZ5" s="40"/>
      <c r="BA5" s="43"/>
      <c r="BB5" s="40"/>
      <c r="BC5" s="40"/>
      <c r="BD5" s="40"/>
      <c r="BF5" s="40"/>
      <c r="BG5" s="40"/>
      <c r="BH5" s="43"/>
      <c r="BI5" s="40"/>
      <c r="BJ5" s="40"/>
      <c r="BK5" s="40"/>
      <c r="BM5" s="40"/>
      <c r="BN5" s="40"/>
      <c r="BO5" s="43"/>
      <c r="BP5" s="40"/>
      <c r="BQ5" s="40"/>
      <c r="BR5" s="40"/>
      <c r="BT5" s="40"/>
      <c r="BU5" s="40"/>
      <c r="BV5" s="43"/>
      <c r="BW5" s="40"/>
      <c r="BX5" s="40"/>
      <c r="BY5" s="40"/>
      <c r="CA5" s="40"/>
      <c r="CB5" s="40"/>
      <c r="CC5" s="43"/>
      <c r="CD5" s="40"/>
      <c r="CE5" s="40"/>
      <c r="CF5" s="40"/>
      <c r="CG5" s="43"/>
      <c r="CH5" s="43"/>
      <c r="CI5" s="40"/>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0"/>
      <c r="DJ5" s="40"/>
      <c r="DK5" s="40"/>
      <c r="DL5" s="40"/>
      <c r="DM5" s="40"/>
    </row>
    <row r="6" spans="1:117" ht="155.25" x14ac:dyDescent="0.15">
      <c r="A6" s="26" t="s">
        <v>246</v>
      </c>
      <c r="B6" s="28" t="s">
        <v>110</v>
      </c>
      <c r="C6" s="30" t="s">
        <v>29</v>
      </c>
      <c r="D6" s="32" t="s">
        <v>148</v>
      </c>
      <c r="E6" s="28" t="s">
        <v>187</v>
      </c>
      <c r="F6" s="34" t="s">
        <v>182</v>
      </c>
      <c r="G6" s="37" t="s">
        <v>207</v>
      </c>
      <c r="H6" s="28" t="s">
        <v>128</v>
      </c>
      <c r="I6" s="28" t="s">
        <v>200</v>
      </c>
      <c r="J6" s="32" t="s">
        <v>61</v>
      </c>
      <c r="K6" s="32" t="s">
        <v>4</v>
      </c>
      <c r="L6" s="32" t="s">
        <v>198</v>
      </c>
      <c r="M6" s="32" t="s">
        <v>208</v>
      </c>
      <c r="N6" s="32" t="s">
        <v>209</v>
      </c>
      <c r="O6" s="32" t="s">
        <v>190</v>
      </c>
      <c r="P6" s="32" t="s">
        <v>210</v>
      </c>
      <c r="Q6" s="32" t="s">
        <v>211</v>
      </c>
      <c r="R6" s="32" t="s">
        <v>169</v>
      </c>
      <c r="S6" s="32" t="s">
        <v>213</v>
      </c>
      <c r="T6" s="32" t="s">
        <v>214</v>
      </c>
      <c r="U6" s="32" t="s">
        <v>168</v>
      </c>
      <c r="V6" s="32" t="s">
        <v>215</v>
      </c>
      <c r="W6" s="32" t="s">
        <v>24</v>
      </c>
      <c r="X6" s="32" t="s">
        <v>185</v>
      </c>
      <c r="Y6" s="32" t="s">
        <v>145</v>
      </c>
      <c r="Z6" s="32" t="s">
        <v>216</v>
      </c>
      <c r="AA6" s="32" t="s">
        <v>101</v>
      </c>
      <c r="AB6" s="32" t="s">
        <v>218</v>
      </c>
      <c r="AC6" s="32" t="s">
        <v>219</v>
      </c>
      <c r="AD6" s="32" t="s">
        <v>106</v>
      </c>
      <c r="AE6" s="32" t="s">
        <v>188</v>
      </c>
      <c r="AF6" s="32" t="s">
        <v>22</v>
      </c>
      <c r="AG6" s="32" t="s">
        <v>220</v>
      </c>
      <c r="AH6" s="32" t="s">
        <v>172</v>
      </c>
      <c r="AI6" s="32" t="s">
        <v>221</v>
      </c>
      <c r="AJ6" s="32" t="s">
        <v>222</v>
      </c>
      <c r="AK6" s="32" t="s">
        <v>223</v>
      </c>
      <c r="AL6" s="32" t="s">
        <v>224</v>
      </c>
      <c r="AM6" s="32" t="s">
        <v>225</v>
      </c>
      <c r="AN6" s="32" t="s">
        <v>226</v>
      </c>
      <c r="AO6" s="32" t="s">
        <v>227</v>
      </c>
      <c r="AP6" s="32" t="s">
        <v>46</v>
      </c>
      <c r="AQ6" s="32" t="s">
        <v>228</v>
      </c>
      <c r="AR6" s="32" t="s">
        <v>229</v>
      </c>
      <c r="AS6" s="32" t="s">
        <v>93</v>
      </c>
      <c r="AT6" s="32" t="s">
        <v>230</v>
      </c>
      <c r="AU6" s="32" t="s">
        <v>231</v>
      </c>
      <c r="AV6" s="32" t="s">
        <v>233</v>
      </c>
      <c r="AW6" s="32" t="s">
        <v>235</v>
      </c>
      <c r="AX6" s="28" t="s">
        <v>98</v>
      </c>
      <c r="AY6" s="41" t="s">
        <v>236</v>
      </c>
      <c r="AZ6" s="41" t="s">
        <v>167</v>
      </c>
      <c r="BA6" s="26" t="s">
        <v>74</v>
      </c>
      <c r="BB6" s="41" t="s">
        <v>173</v>
      </c>
      <c r="BC6" s="41" t="s">
        <v>268</v>
      </c>
      <c r="BD6" s="41" t="s">
        <v>237</v>
      </c>
      <c r="BE6" s="28" t="s">
        <v>238</v>
      </c>
      <c r="BF6" s="41" t="s">
        <v>186</v>
      </c>
      <c r="BG6" s="41" t="s">
        <v>232</v>
      </c>
      <c r="BH6" s="26" t="s">
        <v>51</v>
      </c>
      <c r="BI6" s="41" t="s">
        <v>240</v>
      </c>
      <c r="BJ6" s="41" t="s">
        <v>241</v>
      </c>
      <c r="BK6" s="41" t="s">
        <v>242</v>
      </c>
      <c r="BL6" s="28" t="s">
        <v>170</v>
      </c>
      <c r="BM6" s="41" t="s">
        <v>243</v>
      </c>
      <c r="BN6" s="41" t="s">
        <v>192</v>
      </c>
      <c r="BO6" s="26" t="s">
        <v>244</v>
      </c>
      <c r="BP6" s="41" t="s">
        <v>245</v>
      </c>
      <c r="BQ6" s="41" t="s">
        <v>267</v>
      </c>
      <c r="BR6" s="41" t="s">
        <v>248</v>
      </c>
      <c r="BS6" s="28" t="s">
        <v>212</v>
      </c>
      <c r="BT6" s="41" t="s">
        <v>217</v>
      </c>
      <c r="BU6" s="41" t="s">
        <v>249</v>
      </c>
      <c r="BV6" s="26" t="s">
        <v>251</v>
      </c>
      <c r="BW6" s="41" t="s">
        <v>138</v>
      </c>
      <c r="BX6" s="41" t="s">
        <v>8</v>
      </c>
      <c r="BY6" s="41" t="s">
        <v>191</v>
      </c>
      <c r="BZ6" s="28" t="s">
        <v>252</v>
      </c>
      <c r="CA6" s="41" t="s">
        <v>253</v>
      </c>
      <c r="CB6" s="41" t="s">
        <v>254</v>
      </c>
      <c r="CC6" s="26" t="s">
        <v>255</v>
      </c>
      <c r="CD6" s="41" t="s">
        <v>256</v>
      </c>
      <c r="CE6" s="41" t="s">
        <v>266</v>
      </c>
      <c r="CF6" s="41" t="s">
        <v>201</v>
      </c>
      <c r="CG6" s="26" t="s">
        <v>18</v>
      </c>
      <c r="CH6" s="26" t="s">
        <v>171</v>
      </c>
      <c r="CI6" s="41" t="s">
        <v>234</v>
      </c>
      <c r="CJ6" s="26" t="s">
        <v>269</v>
      </c>
      <c r="CK6" s="26" t="s">
        <v>270</v>
      </c>
      <c r="CL6" s="26" t="s">
        <v>271</v>
      </c>
      <c r="CM6" s="26" t="s">
        <v>14</v>
      </c>
      <c r="CN6" s="26" t="s">
        <v>89</v>
      </c>
      <c r="CO6" s="26" t="s">
        <v>272</v>
      </c>
      <c r="CP6" s="26" t="s">
        <v>273</v>
      </c>
      <c r="CQ6" s="26" t="s">
        <v>274</v>
      </c>
      <c r="CR6" s="26" t="s">
        <v>276</v>
      </c>
      <c r="CS6" s="26" t="s">
        <v>277</v>
      </c>
      <c r="CT6" s="26" t="s">
        <v>278</v>
      </c>
      <c r="CU6" s="26" t="s">
        <v>261</v>
      </c>
      <c r="CV6" s="26" t="s">
        <v>250</v>
      </c>
      <c r="CW6" s="26" t="s">
        <v>57</v>
      </c>
      <c r="CX6" s="26" t="s">
        <v>12</v>
      </c>
      <c r="CY6" s="26" t="s">
        <v>275</v>
      </c>
      <c r="CZ6" s="26" t="s">
        <v>179</v>
      </c>
      <c r="DA6" s="26" t="s">
        <v>279</v>
      </c>
      <c r="DB6" s="26" t="s">
        <v>81</v>
      </c>
      <c r="DC6" s="26" t="s">
        <v>239</v>
      </c>
      <c r="DD6" s="26" t="s">
        <v>55</v>
      </c>
      <c r="DE6" s="26" t="s">
        <v>247</v>
      </c>
      <c r="DF6" s="26" t="s">
        <v>257</v>
      </c>
      <c r="DG6" s="26" t="s">
        <v>258</v>
      </c>
      <c r="DH6" s="26" t="s">
        <v>159</v>
      </c>
      <c r="DI6" s="41" t="s">
        <v>15</v>
      </c>
      <c r="DJ6" s="41" t="s">
        <v>132</v>
      </c>
      <c r="DK6" s="41" t="s">
        <v>197</v>
      </c>
      <c r="DL6" s="41" t="s">
        <v>152</v>
      </c>
      <c r="DM6" s="41" t="s">
        <v>259</v>
      </c>
    </row>
    <row r="7" spans="1:117" x14ac:dyDescent="0.15">
      <c r="A7" s="27"/>
      <c r="B7" s="29"/>
      <c r="C7" s="31"/>
      <c r="D7" s="29"/>
      <c r="E7" s="29"/>
      <c r="F7" s="35"/>
      <c r="G7" s="38"/>
      <c r="H7" s="29"/>
      <c r="I7" s="2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29"/>
      <c r="AY7" s="42"/>
      <c r="AZ7" s="42"/>
      <c r="BA7" s="27"/>
      <c r="BB7" s="42"/>
      <c r="BC7" s="42"/>
      <c r="BD7" s="42"/>
      <c r="BE7" s="29"/>
      <c r="BF7" s="42"/>
      <c r="BG7" s="42"/>
      <c r="BH7" s="27"/>
      <c r="BI7" s="42"/>
      <c r="BJ7" s="42"/>
      <c r="BK7" s="42"/>
      <c r="BL7" s="29"/>
      <c r="BM7" s="42"/>
      <c r="BN7" s="42"/>
      <c r="BO7" s="27"/>
      <c r="BP7" s="42"/>
      <c r="BQ7" s="42"/>
      <c r="BR7" s="42"/>
      <c r="BS7" s="29"/>
      <c r="BT7" s="42"/>
      <c r="BU7" s="42"/>
      <c r="BV7" s="27"/>
      <c r="BW7" s="42"/>
      <c r="BX7" s="42"/>
      <c r="BY7" s="42"/>
      <c r="BZ7" s="29"/>
      <c r="CA7" s="42"/>
      <c r="CB7" s="42"/>
      <c r="CC7" s="27"/>
      <c r="CD7" s="42"/>
      <c r="CE7" s="42"/>
      <c r="CF7" s="42"/>
      <c r="CG7" s="27"/>
      <c r="CH7" s="27"/>
      <c r="CI7" s="42"/>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42"/>
      <c r="DJ7" s="42"/>
      <c r="DK7" s="42"/>
      <c r="DL7" s="42"/>
      <c r="DM7" s="42"/>
    </row>
    <row r="8" spans="1:117" x14ac:dyDescent="0.15">
      <c r="A8" s="27"/>
      <c r="B8" s="29"/>
      <c r="C8" s="31"/>
      <c r="D8" s="29"/>
      <c r="E8" s="29"/>
      <c r="F8" s="35"/>
      <c r="G8" s="38"/>
      <c r="H8" s="29"/>
      <c r="I8" s="2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29"/>
      <c r="AY8" s="42"/>
      <c r="AZ8" s="42"/>
      <c r="BA8" s="27"/>
      <c r="BB8" s="42"/>
      <c r="BC8" s="42"/>
      <c r="BD8" s="42"/>
      <c r="BE8" s="29"/>
      <c r="BF8" s="42"/>
      <c r="BG8" s="42"/>
      <c r="BH8" s="27"/>
      <c r="BI8" s="42"/>
      <c r="BJ8" s="42"/>
      <c r="BK8" s="42"/>
      <c r="BL8" s="29"/>
      <c r="BM8" s="42"/>
      <c r="BN8" s="42"/>
      <c r="BO8" s="27"/>
      <c r="BP8" s="42"/>
      <c r="BQ8" s="42"/>
      <c r="BR8" s="42"/>
      <c r="BS8" s="29"/>
      <c r="BT8" s="42"/>
      <c r="BU8" s="42"/>
      <c r="BV8" s="27"/>
      <c r="BW8" s="42"/>
      <c r="BX8" s="42"/>
      <c r="BY8" s="42"/>
      <c r="BZ8" s="29"/>
      <c r="CA8" s="42"/>
      <c r="CB8" s="42"/>
      <c r="CC8" s="27"/>
      <c r="CD8" s="42"/>
      <c r="CE8" s="42"/>
      <c r="CF8" s="42"/>
      <c r="CG8" s="27"/>
      <c r="CH8" s="27"/>
      <c r="CI8" s="42"/>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42"/>
      <c r="DJ8" s="42"/>
      <c r="DK8" s="42"/>
      <c r="DL8" s="42"/>
      <c r="DM8" s="42"/>
    </row>
    <row r="9" spans="1:117" x14ac:dyDescent="0.15">
      <c r="A9" s="27"/>
      <c r="B9" s="29"/>
      <c r="C9" s="31"/>
      <c r="D9" s="29"/>
      <c r="E9" s="29"/>
      <c r="F9" s="35"/>
      <c r="G9" s="38"/>
      <c r="H9" s="29"/>
      <c r="I9" s="2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29"/>
      <c r="AY9" s="42"/>
      <c r="AZ9" s="42"/>
      <c r="BA9" s="27"/>
      <c r="BB9" s="42"/>
      <c r="BC9" s="42"/>
      <c r="BD9" s="42"/>
      <c r="BE9" s="29"/>
      <c r="BF9" s="42"/>
      <c r="BG9" s="42"/>
      <c r="BH9" s="27"/>
      <c r="BI9" s="42"/>
      <c r="BJ9" s="42"/>
      <c r="BK9" s="42"/>
      <c r="BL9" s="29"/>
      <c r="BM9" s="42"/>
      <c r="BN9" s="42"/>
      <c r="BO9" s="27"/>
      <c r="BP9" s="42"/>
      <c r="BQ9" s="42"/>
      <c r="BR9" s="42"/>
      <c r="BS9" s="29"/>
      <c r="BT9" s="42"/>
      <c r="BU9" s="42"/>
      <c r="BV9" s="27"/>
      <c r="BW9" s="42"/>
      <c r="BX9" s="42"/>
      <c r="BY9" s="42"/>
      <c r="BZ9" s="29"/>
      <c r="CA9" s="42"/>
      <c r="CB9" s="42"/>
      <c r="CC9" s="27"/>
      <c r="CD9" s="42"/>
      <c r="CE9" s="42"/>
      <c r="CF9" s="42"/>
      <c r="CG9" s="27"/>
      <c r="CH9" s="27"/>
      <c r="CI9" s="42"/>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42"/>
      <c r="DJ9" s="42"/>
      <c r="DK9" s="42"/>
      <c r="DL9" s="42"/>
      <c r="DM9" s="42"/>
    </row>
    <row r="10" spans="1:117" x14ac:dyDescent="0.15">
      <c r="A10" s="27"/>
      <c r="B10" s="29"/>
      <c r="C10" s="31"/>
      <c r="D10" s="29"/>
      <c r="E10" s="29"/>
      <c r="F10" s="35"/>
      <c r="G10" s="38"/>
      <c r="H10" s="29"/>
      <c r="I10" s="2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29"/>
      <c r="AY10" s="42"/>
      <c r="AZ10" s="42"/>
      <c r="BA10" s="27"/>
      <c r="BB10" s="42"/>
      <c r="BC10" s="42"/>
      <c r="BD10" s="42"/>
      <c r="BE10" s="29"/>
      <c r="BF10" s="42"/>
      <c r="BG10" s="42"/>
      <c r="BH10" s="27"/>
      <c r="BI10" s="42"/>
      <c r="BJ10" s="42"/>
      <c r="BK10" s="42"/>
      <c r="BL10" s="29"/>
      <c r="BM10" s="42"/>
      <c r="BN10" s="42"/>
      <c r="BO10" s="27"/>
      <c r="BP10" s="42"/>
      <c r="BQ10" s="42"/>
      <c r="BR10" s="42"/>
      <c r="BS10" s="29"/>
      <c r="BT10" s="42"/>
      <c r="BU10" s="42"/>
      <c r="BV10" s="27"/>
      <c r="BW10" s="42"/>
      <c r="BX10" s="42"/>
      <c r="BY10" s="42"/>
      <c r="BZ10" s="29"/>
      <c r="CA10" s="42"/>
      <c r="CB10" s="42"/>
      <c r="CC10" s="27"/>
      <c r="CD10" s="42"/>
      <c r="CE10" s="42"/>
      <c r="CF10" s="42"/>
      <c r="CG10" s="27"/>
      <c r="CH10" s="27"/>
      <c r="CI10" s="42"/>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42"/>
      <c r="DJ10" s="42"/>
      <c r="DK10" s="42"/>
      <c r="DL10" s="42"/>
      <c r="DM10" s="42"/>
    </row>
    <row r="11" spans="1:117" x14ac:dyDescent="0.15">
      <c r="A11" s="27"/>
      <c r="B11" s="29"/>
      <c r="C11" s="31"/>
      <c r="D11" s="29"/>
      <c r="E11" s="29"/>
      <c r="F11" s="35"/>
      <c r="G11" s="38"/>
      <c r="H11" s="29"/>
      <c r="I11" s="2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29"/>
      <c r="AY11" s="42"/>
      <c r="AZ11" s="42"/>
      <c r="BA11" s="27"/>
      <c r="BB11" s="42"/>
      <c r="BC11" s="42"/>
      <c r="BD11" s="42"/>
      <c r="BE11" s="29"/>
      <c r="BF11" s="42"/>
      <c r="BG11" s="42"/>
      <c r="BH11" s="27"/>
      <c r="BI11" s="42"/>
      <c r="BJ11" s="42"/>
      <c r="BK11" s="42"/>
      <c r="BL11" s="29"/>
      <c r="BM11" s="42"/>
      <c r="BN11" s="42"/>
      <c r="BO11" s="27"/>
      <c r="BP11" s="42"/>
      <c r="BQ11" s="42"/>
      <c r="BR11" s="42"/>
      <c r="BS11" s="29"/>
      <c r="BT11" s="42"/>
      <c r="BU11" s="42"/>
      <c r="BV11" s="27"/>
      <c r="BW11" s="42"/>
      <c r="BX11" s="42"/>
      <c r="BY11" s="42"/>
      <c r="BZ11" s="29"/>
      <c r="CA11" s="42"/>
      <c r="CB11" s="42"/>
      <c r="CC11" s="27"/>
      <c r="CD11" s="42"/>
      <c r="CE11" s="42"/>
      <c r="CF11" s="42"/>
      <c r="CG11" s="27"/>
      <c r="CH11" s="27"/>
      <c r="CI11" s="42"/>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42"/>
      <c r="DJ11" s="42"/>
      <c r="DK11" s="42"/>
      <c r="DL11" s="42"/>
      <c r="DM11" s="42"/>
    </row>
    <row r="12" spans="1:117" x14ac:dyDescent="0.15">
      <c r="A12" s="27"/>
      <c r="B12" s="29"/>
      <c r="C12" s="31"/>
      <c r="D12" s="29"/>
      <c r="E12" s="29"/>
      <c r="F12" s="35"/>
      <c r="G12" s="38"/>
      <c r="H12" s="29"/>
      <c r="I12" s="2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29"/>
      <c r="AY12" s="42"/>
      <c r="AZ12" s="42"/>
      <c r="BA12" s="27"/>
      <c r="BB12" s="42"/>
      <c r="BC12" s="42"/>
      <c r="BD12" s="42"/>
      <c r="BE12" s="29"/>
      <c r="BF12" s="42"/>
      <c r="BG12" s="42"/>
      <c r="BH12" s="27"/>
      <c r="BI12" s="42"/>
      <c r="BJ12" s="42"/>
      <c r="BK12" s="42"/>
      <c r="BL12" s="29"/>
      <c r="BM12" s="42"/>
      <c r="BN12" s="42"/>
      <c r="BO12" s="27"/>
      <c r="BP12" s="42"/>
      <c r="BQ12" s="42"/>
      <c r="BR12" s="42"/>
      <c r="BS12" s="29"/>
      <c r="BT12" s="42"/>
      <c r="BU12" s="42"/>
      <c r="BV12" s="27"/>
      <c r="BW12" s="42"/>
      <c r="BX12" s="42"/>
      <c r="BY12" s="42"/>
      <c r="BZ12" s="29"/>
      <c r="CA12" s="42"/>
      <c r="CB12" s="42"/>
      <c r="CC12" s="27"/>
      <c r="CD12" s="42"/>
      <c r="CE12" s="42"/>
      <c r="CF12" s="42"/>
      <c r="CG12" s="27"/>
      <c r="CH12" s="27"/>
      <c r="CI12" s="42"/>
      <c r="CJ12" s="27"/>
      <c r="CK12" s="27"/>
      <c r="CL12" s="27"/>
      <c r="CM12" s="27"/>
      <c r="CN12" s="27"/>
      <c r="CO12" s="27"/>
      <c r="CP12" s="27"/>
      <c r="CQ12" s="27"/>
      <c r="CR12" s="27"/>
      <c r="CS12" s="27"/>
      <c r="CT12" s="27"/>
      <c r="CU12" s="27"/>
      <c r="CV12" s="27"/>
      <c r="CW12" s="27"/>
      <c r="CX12" s="27"/>
      <c r="CY12" s="27"/>
      <c r="CZ12" s="27"/>
      <c r="DA12" s="27"/>
      <c r="DB12" s="27"/>
      <c r="DC12" s="27"/>
      <c r="DD12" s="27"/>
      <c r="DE12" s="27"/>
      <c r="DF12" s="27"/>
      <c r="DG12" s="27"/>
      <c r="DH12" s="27"/>
      <c r="DI12" s="42"/>
      <c r="DJ12" s="42"/>
      <c r="DK12" s="42"/>
      <c r="DL12" s="42"/>
      <c r="DM12" s="42"/>
    </row>
    <row r="13" spans="1:117" x14ac:dyDescent="0.15">
      <c r="A13" s="27"/>
      <c r="B13" s="29"/>
      <c r="C13" s="31"/>
      <c r="D13" s="29"/>
      <c r="E13" s="29"/>
      <c r="F13" s="35"/>
      <c r="G13" s="38"/>
      <c r="H13" s="29"/>
      <c r="I13" s="2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29"/>
      <c r="AY13" s="42"/>
      <c r="AZ13" s="42"/>
      <c r="BA13" s="27"/>
      <c r="BB13" s="42"/>
      <c r="BC13" s="42"/>
      <c r="BD13" s="42"/>
      <c r="BE13" s="29"/>
      <c r="BF13" s="42"/>
      <c r="BG13" s="42"/>
      <c r="BH13" s="27"/>
      <c r="BI13" s="42"/>
      <c r="BJ13" s="42"/>
      <c r="BK13" s="42"/>
      <c r="BL13" s="29"/>
      <c r="BM13" s="42"/>
      <c r="BN13" s="42"/>
      <c r="BO13" s="27"/>
      <c r="BP13" s="42"/>
      <c r="BQ13" s="42"/>
      <c r="BR13" s="42"/>
      <c r="BS13" s="29"/>
      <c r="BT13" s="42"/>
      <c r="BU13" s="42"/>
      <c r="BV13" s="27"/>
      <c r="BW13" s="42"/>
      <c r="BX13" s="42"/>
      <c r="BY13" s="42"/>
      <c r="BZ13" s="29"/>
      <c r="CA13" s="42"/>
      <c r="CB13" s="42"/>
      <c r="CC13" s="27"/>
      <c r="CD13" s="42"/>
      <c r="CE13" s="42"/>
      <c r="CF13" s="42"/>
      <c r="CG13" s="27"/>
      <c r="CH13" s="27"/>
      <c r="CI13" s="42"/>
      <c r="CJ13" s="27"/>
      <c r="CK13" s="27"/>
      <c r="CL13" s="27"/>
      <c r="CM13" s="27"/>
      <c r="CN13" s="27"/>
      <c r="CO13" s="27"/>
      <c r="CP13" s="27"/>
      <c r="CQ13" s="27"/>
      <c r="CR13" s="27"/>
      <c r="CS13" s="27"/>
      <c r="CT13" s="27"/>
      <c r="CU13" s="27"/>
      <c r="CV13" s="27"/>
      <c r="CW13" s="27"/>
      <c r="CX13" s="27"/>
      <c r="CY13" s="27"/>
      <c r="CZ13" s="27"/>
      <c r="DA13" s="27"/>
      <c r="DB13" s="27"/>
      <c r="DC13" s="27"/>
      <c r="DD13" s="27"/>
      <c r="DE13" s="27"/>
      <c r="DF13" s="27"/>
      <c r="DG13" s="27"/>
      <c r="DH13" s="27"/>
      <c r="DI13" s="42"/>
      <c r="DJ13" s="42"/>
      <c r="DK13" s="42"/>
      <c r="DL13" s="42"/>
      <c r="DM13" s="42"/>
    </row>
    <row r="14" spans="1:117" x14ac:dyDescent="0.15">
      <c r="A14" s="27"/>
      <c r="B14" s="29"/>
      <c r="C14" s="31"/>
      <c r="D14" s="29"/>
      <c r="E14" s="29"/>
      <c r="F14" s="35"/>
      <c r="G14" s="38"/>
      <c r="H14" s="29"/>
      <c r="I14" s="2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29"/>
      <c r="AY14" s="42"/>
      <c r="AZ14" s="42"/>
      <c r="BA14" s="27"/>
      <c r="BB14" s="42"/>
      <c r="BC14" s="42"/>
      <c r="BD14" s="42"/>
      <c r="BE14" s="29"/>
      <c r="BF14" s="42"/>
      <c r="BG14" s="42"/>
      <c r="BH14" s="27"/>
      <c r="BI14" s="42"/>
      <c r="BJ14" s="42"/>
      <c r="BK14" s="42"/>
      <c r="BL14" s="29"/>
      <c r="BM14" s="42"/>
      <c r="BN14" s="42"/>
      <c r="BO14" s="27"/>
      <c r="BP14" s="42"/>
      <c r="BQ14" s="42"/>
      <c r="BR14" s="42"/>
      <c r="BS14" s="29"/>
      <c r="BT14" s="42"/>
      <c r="BU14" s="42"/>
      <c r="BV14" s="27"/>
      <c r="BW14" s="42"/>
      <c r="BX14" s="42"/>
      <c r="BY14" s="42"/>
      <c r="BZ14" s="29"/>
      <c r="CA14" s="42"/>
      <c r="CB14" s="42"/>
      <c r="CC14" s="27"/>
      <c r="CD14" s="42"/>
      <c r="CE14" s="42"/>
      <c r="CF14" s="42"/>
      <c r="CG14" s="27"/>
      <c r="CH14" s="27"/>
      <c r="CI14" s="42"/>
      <c r="CJ14" s="27"/>
      <c r="CK14" s="27"/>
      <c r="CL14" s="27"/>
      <c r="CM14" s="27"/>
      <c r="CN14" s="27"/>
      <c r="CO14" s="27"/>
      <c r="CP14" s="27"/>
      <c r="CQ14" s="27"/>
      <c r="CR14" s="27"/>
      <c r="CS14" s="27"/>
      <c r="CT14" s="27"/>
      <c r="CU14" s="27"/>
      <c r="CV14" s="27"/>
      <c r="CW14" s="27"/>
      <c r="CX14" s="27"/>
      <c r="CY14" s="27"/>
      <c r="CZ14" s="27"/>
      <c r="DA14" s="27"/>
      <c r="DB14" s="27"/>
      <c r="DC14" s="27"/>
      <c r="DD14" s="27"/>
      <c r="DE14" s="27"/>
      <c r="DF14" s="27"/>
      <c r="DG14" s="27"/>
      <c r="DH14" s="27"/>
      <c r="DI14" s="42"/>
      <c r="DJ14" s="42"/>
      <c r="DK14" s="42"/>
      <c r="DL14" s="42"/>
      <c r="DM14" s="42"/>
    </row>
    <row r="15" spans="1:117" x14ac:dyDescent="0.15">
      <c r="A15" s="27"/>
      <c r="B15" s="29"/>
      <c r="C15" s="31"/>
      <c r="D15" s="29"/>
      <c r="E15" s="29"/>
      <c r="F15" s="35"/>
      <c r="G15" s="38"/>
      <c r="H15" s="29"/>
      <c r="I15" s="2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29"/>
      <c r="AY15" s="42"/>
      <c r="AZ15" s="42"/>
      <c r="BA15" s="27"/>
      <c r="BB15" s="42"/>
      <c r="BC15" s="42"/>
      <c r="BD15" s="42"/>
      <c r="BE15" s="29"/>
      <c r="BF15" s="42"/>
      <c r="BG15" s="42"/>
      <c r="BH15" s="27"/>
      <c r="BI15" s="42"/>
      <c r="BJ15" s="42"/>
      <c r="BK15" s="42"/>
      <c r="BL15" s="29"/>
      <c r="BM15" s="42"/>
      <c r="BN15" s="42"/>
      <c r="BO15" s="27"/>
      <c r="BP15" s="42"/>
      <c r="BQ15" s="42"/>
      <c r="BR15" s="42"/>
      <c r="BS15" s="29"/>
      <c r="BT15" s="42"/>
      <c r="BU15" s="42"/>
      <c r="BV15" s="27"/>
      <c r="BW15" s="42"/>
      <c r="BX15" s="42"/>
      <c r="BY15" s="42"/>
      <c r="BZ15" s="29"/>
      <c r="CA15" s="42"/>
      <c r="CB15" s="42"/>
      <c r="CC15" s="27"/>
      <c r="CD15" s="42"/>
      <c r="CE15" s="42"/>
      <c r="CF15" s="42"/>
      <c r="CG15" s="27"/>
      <c r="CH15" s="27"/>
      <c r="CI15" s="42"/>
      <c r="CJ15" s="27"/>
      <c r="CK15" s="27"/>
      <c r="CL15" s="27"/>
      <c r="CM15" s="27"/>
      <c r="CN15" s="27"/>
      <c r="CO15" s="27"/>
      <c r="CP15" s="27"/>
      <c r="CQ15" s="27"/>
      <c r="CR15" s="27"/>
      <c r="CS15" s="27"/>
      <c r="CT15" s="27"/>
      <c r="CU15" s="27"/>
      <c r="CV15" s="27"/>
      <c r="CW15" s="27"/>
      <c r="CX15" s="27"/>
      <c r="CY15" s="27"/>
      <c r="CZ15" s="27"/>
      <c r="DA15" s="27"/>
      <c r="DB15" s="27"/>
      <c r="DC15" s="27"/>
      <c r="DD15" s="27"/>
      <c r="DE15" s="27"/>
      <c r="DF15" s="27"/>
      <c r="DG15" s="27"/>
      <c r="DH15" s="27"/>
      <c r="DI15" s="42"/>
      <c r="DJ15" s="42"/>
      <c r="DK15" s="42"/>
      <c r="DL15" s="42"/>
      <c r="DM15" s="42"/>
    </row>
    <row r="16" spans="1:117" x14ac:dyDescent="0.15">
      <c r="A16" s="27"/>
      <c r="B16" s="29"/>
      <c r="C16" s="31"/>
      <c r="D16" s="29"/>
      <c r="E16" s="29"/>
      <c r="F16" s="35"/>
      <c r="G16" s="38"/>
      <c r="H16" s="29"/>
      <c r="I16" s="2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29"/>
      <c r="AY16" s="42"/>
      <c r="AZ16" s="42"/>
      <c r="BA16" s="27"/>
      <c r="BB16" s="42"/>
      <c r="BC16" s="42"/>
      <c r="BD16" s="42"/>
      <c r="BE16" s="29"/>
      <c r="BF16" s="42"/>
      <c r="BG16" s="42"/>
      <c r="BH16" s="27"/>
      <c r="BI16" s="42"/>
      <c r="BJ16" s="42"/>
      <c r="BK16" s="42"/>
      <c r="BL16" s="29"/>
      <c r="BM16" s="42"/>
      <c r="BN16" s="42"/>
      <c r="BO16" s="27"/>
      <c r="BP16" s="42"/>
      <c r="BQ16" s="42"/>
      <c r="BR16" s="42"/>
      <c r="BS16" s="29"/>
      <c r="BT16" s="42"/>
      <c r="BU16" s="42"/>
      <c r="BV16" s="27"/>
      <c r="BW16" s="42"/>
      <c r="BX16" s="42"/>
      <c r="BY16" s="42"/>
      <c r="BZ16" s="29"/>
      <c r="CA16" s="42"/>
      <c r="CB16" s="42"/>
      <c r="CC16" s="27"/>
      <c r="CD16" s="42"/>
      <c r="CE16" s="42"/>
      <c r="CF16" s="42"/>
      <c r="CG16" s="27"/>
      <c r="CH16" s="27"/>
      <c r="CI16" s="42"/>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42"/>
      <c r="DJ16" s="42"/>
      <c r="DK16" s="42"/>
      <c r="DL16" s="42"/>
      <c r="DM16" s="42"/>
    </row>
    <row r="17" spans="1:117" x14ac:dyDescent="0.15">
      <c r="A17" s="27"/>
      <c r="B17" s="29"/>
      <c r="C17" s="31"/>
      <c r="D17" s="29"/>
      <c r="E17" s="29"/>
      <c r="F17" s="35"/>
      <c r="G17" s="38"/>
      <c r="H17" s="29"/>
      <c r="I17" s="2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29"/>
      <c r="AY17" s="42"/>
      <c r="AZ17" s="42"/>
      <c r="BA17" s="27"/>
      <c r="BB17" s="42"/>
      <c r="BC17" s="42"/>
      <c r="BD17" s="42"/>
      <c r="BE17" s="29"/>
      <c r="BF17" s="42"/>
      <c r="BG17" s="42"/>
      <c r="BH17" s="27"/>
      <c r="BI17" s="42"/>
      <c r="BJ17" s="42"/>
      <c r="BK17" s="42"/>
      <c r="BL17" s="29"/>
      <c r="BM17" s="42"/>
      <c r="BN17" s="42"/>
      <c r="BO17" s="27"/>
      <c r="BP17" s="42"/>
      <c r="BQ17" s="42"/>
      <c r="BR17" s="42"/>
      <c r="BS17" s="29"/>
      <c r="BT17" s="42"/>
      <c r="BU17" s="42"/>
      <c r="BV17" s="27"/>
      <c r="BW17" s="42"/>
      <c r="BX17" s="42"/>
      <c r="BY17" s="42"/>
      <c r="BZ17" s="29"/>
      <c r="CA17" s="42"/>
      <c r="CB17" s="42"/>
      <c r="CC17" s="27"/>
      <c r="CD17" s="42"/>
      <c r="CE17" s="42"/>
      <c r="CF17" s="42"/>
      <c r="CG17" s="27"/>
      <c r="CH17" s="27"/>
      <c r="CI17" s="42"/>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42"/>
      <c r="DJ17" s="42"/>
      <c r="DK17" s="42"/>
      <c r="DL17" s="42"/>
      <c r="DM17" s="42"/>
    </row>
    <row r="18" spans="1:117" x14ac:dyDescent="0.15">
      <c r="A18" s="27"/>
      <c r="B18" s="29"/>
      <c r="C18" s="31"/>
      <c r="D18" s="29"/>
      <c r="E18" s="29"/>
      <c r="F18" s="35"/>
      <c r="G18" s="38"/>
      <c r="H18" s="29"/>
      <c r="I18" s="2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29"/>
      <c r="AY18" s="42"/>
      <c r="AZ18" s="42"/>
      <c r="BA18" s="27"/>
      <c r="BB18" s="42"/>
      <c r="BC18" s="42"/>
      <c r="BD18" s="42"/>
      <c r="BE18" s="29"/>
      <c r="BF18" s="42"/>
      <c r="BG18" s="42"/>
      <c r="BH18" s="27"/>
      <c r="BI18" s="42"/>
      <c r="BJ18" s="42"/>
      <c r="BK18" s="42"/>
      <c r="BL18" s="29"/>
      <c r="BM18" s="42"/>
      <c r="BN18" s="42"/>
      <c r="BO18" s="27"/>
      <c r="BP18" s="42"/>
      <c r="BQ18" s="42"/>
      <c r="BR18" s="42"/>
      <c r="BS18" s="29"/>
      <c r="BT18" s="42"/>
      <c r="BU18" s="42"/>
      <c r="BV18" s="27"/>
      <c r="BW18" s="42"/>
      <c r="BX18" s="42"/>
      <c r="BY18" s="42"/>
      <c r="BZ18" s="29"/>
      <c r="CA18" s="42"/>
      <c r="CB18" s="42"/>
      <c r="CC18" s="27"/>
      <c r="CD18" s="42"/>
      <c r="CE18" s="42"/>
      <c r="CF18" s="42"/>
      <c r="CG18" s="27"/>
      <c r="CH18" s="27"/>
      <c r="CI18" s="42"/>
      <c r="CJ18" s="27"/>
      <c r="CK18" s="27"/>
      <c r="CL18" s="27"/>
      <c r="CM18" s="27"/>
      <c r="CN18" s="27"/>
      <c r="CO18" s="27"/>
      <c r="CP18" s="27"/>
      <c r="CQ18" s="27"/>
      <c r="CR18" s="27"/>
      <c r="CS18" s="27"/>
      <c r="CT18" s="27"/>
      <c r="CU18" s="27"/>
      <c r="CV18" s="27"/>
      <c r="CW18" s="27"/>
      <c r="CX18" s="27"/>
      <c r="CY18" s="27"/>
      <c r="CZ18" s="27"/>
      <c r="DA18" s="27"/>
      <c r="DB18" s="27"/>
      <c r="DC18" s="27"/>
      <c r="DD18" s="27"/>
      <c r="DE18" s="27"/>
      <c r="DF18" s="27"/>
      <c r="DG18" s="27"/>
      <c r="DH18" s="27"/>
      <c r="DI18" s="42"/>
      <c r="DJ18" s="42"/>
      <c r="DK18" s="42"/>
      <c r="DL18" s="42"/>
      <c r="DM18" s="42"/>
    </row>
    <row r="19" spans="1:117" x14ac:dyDescent="0.15">
      <c r="A19" s="27"/>
      <c r="B19" s="29"/>
      <c r="C19" s="31"/>
      <c r="D19" s="29"/>
      <c r="E19" s="29"/>
      <c r="F19" s="35"/>
      <c r="G19" s="38"/>
      <c r="H19" s="29"/>
      <c r="I19" s="2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29"/>
      <c r="AY19" s="42"/>
      <c r="AZ19" s="42"/>
      <c r="BA19" s="27"/>
      <c r="BB19" s="42"/>
      <c r="BC19" s="42"/>
      <c r="BD19" s="42"/>
      <c r="BE19" s="29"/>
      <c r="BF19" s="42"/>
      <c r="BG19" s="42"/>
      <c r="BH19" s="27"/>
      <c r="BI19" s="42"/>
      <c r="BJ19" s="42"/>
      <c r="BK19" s="42"/>
      <c r="BL19" s="29"/>
      <c r="BM19" s="42"/>
      <c r="BN19" s="42"/>
      <c r="BO19" s="27"/>
      <c r="BP19" s="42"/>
      <c r="BQ19" s="42"/>
      <c r="BR19" s="42"/>
      <c r="BS19" s="29"/>
      <c r="BT19" s="42"/>
      <c r="BU19" s="42"/>
      <c r="BV19" s="27"/>
      <c r="BW19" s="42"/>
      <c r="BX19" s="42"/>
      <c r="BY19" s="42"/>
      <c r="BZ19" s="29"/>
      <c r="CA19" s="42"/>
      <c r="CB19" s="42"/>
      <c r="CC19" s="27"/>
      <c r="CD19" s="42"/>
      <c r="CE19" s="42"/>
      <c r="CF19" s="42"/>
      <c r="CG19" s="27"/>
      <c r="CH19" s="27"/>
      <c r="CI19" s="42"/>
      <c r="CJ19" s="27"/>
      <c r="CK19" s="27"/>
      <c r="CL19" s="27"/>
      <c r="CM19" s="27"/>
      <c r="CN19" s="27"/>
      <c r="CO19" s="27"/>
      <c r="CP19" s="27"/>
      <c r="CQ19" s="27"/>
      <c r="CR19" s="27"/>
      <c r="CS19" s="27"/>
      <c r="CT19" s="27"/>
      <c r="CU19" s="27"/>
      <c r="CV19" s="27"/>
      <c r="CW19" s="27"/>
      <c r="CX19" s="27"/>
      <c r="CY19" s="27"/>
      <c r="CZ19" s="27"/>
      <c r="DA19" s="27"/>
      <c r="DB19" s="27"/>
      <c r="DC19" s="27"/>
      <c r="DD19" s="27"/>
      <c r="DE19" s="27"/>
      <c r="DF19" s="27"/>
      <c r="DG19" s="27"/>
      <c r="DH19" s="27"/>
      <c r="DI19" s="42"/>
      <c r="DJ19" s="42"/>
      <c r="DK19" s="42"/>
      <c r="DL19" s="42"/>
      <c r="DM19" s="42"/>
    </row>
    <row r="20" spans="1:117" x14ac:dyDescent="0.15">
      <c r="A20" s="27"/>
      <c r="B20" s="29"/>
      <c r="C20" s="31"/>
      <c r="D20" s="29"/>
      <c r="E20" s="29"/>
      <c r="F20" s="35"/>
      <c r="G20" s="38"/>
      <c r="H20" s="29"/>
      <c r="I20" s="2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29"/>
      <c r="AY20" s="42"/>
      <c r="AZ20" s="42"/>
      <c r="BA20" s="27"/>
      <c r="BB20" s="42"/>
      <c r="BC20" s="42"/>
      <c r="BD20" s="42"/>
      <c r="BE20" s="29"/>
      <c r="BF20" s="42"/>
      <c r="BG20" s="42"/>
      <c r="BH20" s="27"/>
      <c r="BI20" s="42"/>
      <c r="BJ20" s="42"/>
      <c r="BK20" s="42"/>
      <c r="BL20" s="29"/>
      <c r="BM20" s="42"/>
      <c r="BN20" s="42"/>
      <c r="BO20" s="27"/>
      <c r="BP20" s="42"/>
      <c r="BQ20" s="42"/>
      <c r="BR20" s="42"/>
      <c r="BS20" s="29"/>
      <c r="BT20" s="42"/>
      <c r="BU20" s="42"/>
      <c r="BV20" s="27"/>
      <c r="BW20" s="42"/>
      <c r="BX20" s="42"/>
      <c r="BY20" s="42"/>
      <c r="BZ20" s="29"/>
      <c r="CA20" s="42"/>
      <c r="CB20" s="42"/>
      <c r="CC20" s="27"/>
      <c r="CD20" s="42"/>
      <c r="CE20" s="42"/>
      <c r="CF20" s="42"/>
      <c r="CG20" s="27"/>
      <c r="CH20" s="27"/>
      <c r="CI20" s="42"/>
      <c r="CJ20" s="27"/>
      <c r="CK20" s="27"/>
      <c r="CL20" s="27"/>
      <c r="CM20" s="27"/>
      <c r="CN20" s="27"/>
      <c r="CO20" s="27"/>
      <c r="CP20" s="27"/>
      <c r="CQ20" s="27"/>
      <c r="CR20" s="27"/>
      <c r="CS20" s="27"/>
      <c r="CT20" s="27"/>
      <c r="CU20" s="27"/>
      <c r="CV20" s="27"/>
      <c r="CW20" s="27"/>
      <c r="CX20" s="27"/>
      <c r="CY20" s="27"/>
      <c r="CZ20" s="27"/>
      <c r="DA20" s="27"/>
      <c r="DB20" s="27"/>
      <c r="DC20" s="27"/>
      <c r="DD20" s="27"/>
      <c r="DE20" s="27"/>
      <c r="DF20" s="27"/>
      <c r="DG20" s="27"/>
      <c r="DH20" s="27"/>
      <c r="DI20" s="42"/>
      <c r="DJ20" s="42"/>
      <c r="DK20" s="42"/>
      <c r="DL20" s="42"/>
      <c r="DM20" s="42"/>
    </row>
    <row r="21" spans="1:117" x14ac:dyDescent="0.15">
      <c r="A21" s="27"/>
      <c r="B21" s="29"/>
      <c r="C21" s="31"/>
      <c r="D21" s="29"/>
      <c r="E21" s="29"/>
      <c r="F21" s="35"/>
      <c r="G21" s="38"/>
      <c r="H21" s="29"/>
      <c r="I21" s="2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29"/>
      <c r="AY21" s="42"/>
      <c r="AZ21" s="42"/>
      <c r="BA21" s="27"/>
      <c r="BB21" s="42"/>
      <c r="BC21" s="42"/>
      <c r="BD21" s="42"/>
      <c r="BE21" s="29"/>
      <c r="BF21" s="42"/>
      <c r="BG21" s="42"/>
      <c r="BH21" s="27"/>
      <c r="BI21" s="42"/>
      <c r="BJ21" s="42"/>
      <c r="BK21" s="42"/>
      <c r="BL21" s="29"/>
      <c r="BM21" s="42"/>
      <c r="BN21" s="42"/>
      <c r="BO21" s="27"/>
      <c r="BP21" s="42"/>
      <c r="BQ21" s="42"/>
      <c r="BR21" s="42"/>
      <c r="BS21" s="29"/>
      <c r="BT21" s="42"/>
      <c r="BU21" s="42"/>
      <c r="BV21" s="27"/>
      <c r="BW21" s="42"/>
      <c r="BX21" s="42"/>
      <c r="BY21" s="42"/>
      <c r="BZ21" s="29"/>
      <c r="CA21" s="42"/>
      <c r="CB21" s="42"/>
      <c r="CC21" s="27"/>
      <c r="CD21" s="42"/>
      <c r="CE21" s="42"/>
      <c r="CF21" s="42"/>
      <c r="CG21" s="27"/>
      <c r="CH21" s="27"/>
      <c r="CI21" s="42"/>
      <c r="CJ21" s="27"/>
      <c r="CK21" s="27"/>
      <c r="CL21" s="27"/>
      <c r="CM21" s="27"/>
      <c r="CN21" s="27"/>
      <c r="CO21" s="27"/>
      <c r="CP21" s="27"/>
      <c r="CQ21" s="27"/>
      <c r="CR21" s="27"/>
      <c r="CS21" s="27"/>
      <c r="CT21" s="27"/>
      <c r="CU21" s="27"/>
      <c r="CV21" s="27"/>
      <c r="CW21" s="27"/>
      <c r="CX21" s="27"/>
      <c r="CY21" s="27"/>
      <c r="CZ21" s="27"/>
      <c r="DA21" s="27"/>
      <c r="DB21" s="27"/>
      <c r="DC21" s="27"/>
      <c r="DD21" s="27"/>
      <c r="DE21" s="27"/>
      <c r="DF21" s="27"/>
      <c r="DG21" s="27"/>
      <c r="DH21" s="27"/>
      <c r="DI21" s="42"/>
      <c r="DJ21" s="42"/>
      <c r="DK21" s="42"/>
      <c r="DL21" s="42"/>
      <c r="DM21" s="42"/>
    </row>
    <row r="22" spans="1:117" x14ac:dyDescent="0.15">
      <c r="A22" s="27"/>
      <c r="B22" s="29"/>
      <c r="C22" s="31"/>
      <c r="D22" s="29"/>
      <c r="E22" s="29"/>
      <c r="F22" s="35"/>
      <c r="G22" s="38"/>
      <c r="H22" s="29"/>
      <c r="I22" s="2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29"/>
      <c r="AY22" s="42"/>
      <c r="AZ22" s="42"/>
      <c r="BA22" s="27"/>
      <c r="BB22" s="42"/>
      <c r="BC22" s="42"/>
      <c r="BD22" s="42"/>
      <c r="BE22" s="29"/>
      <c r="BF22" s="42"/>
      <c r="BG22" s="42"/>
      <c r="BH22" s="27"/>
      <c r="BI22" s="42"/>
      <c r="BJ22" s="42"/>
      <c r="BK22" s="42"/>
      <c r="BL22" s="29"/>
      <c r="BM22" s="42"/>
      <c r="BN22" s="42"/>
      <c r="BO22" s="27"/>
      <c r="BP22" s="42"/>
      <c r="BQ22" s="42"/>
      <c r="BR22" s="42"/>
      <c r="BS22" s="29"/>
      <c r="BT22" s="42"/>
      <c r="BU22" s="42"/>
      <c r="BV22" s="27"/>
      <c r="BW22" s="42"/>
      <c r="BX22" s="42"/>
      <c r="BY22" s="42"/>
      <c r="BZ22" s="29"/>
      <c r="CA22" s="42"/>
      <c r="CB22" s="42"/>
      <c r="CC22" s="27"/>
      <c r="CD22" s="42"/>
      <c r="CE22" s="42"/>
      <c r="CF22" s="42"/>
      <c r="CG22" s="27"/>
      <c r="CH22" s="27"/>
      <c r="CI22" s="42"/>
      <c r="CJ22" s="27"/>
      <c r="CK22" s="27"/>
      <c r="CL22" s="27"/>
      <c r="CM22" s="27"/>
      <c r="CN22" s="27"/>
      <c r="CO22" s="27"/>
      <c r="CP22" s="27"/>
      <c r="CQ22" s="27"/>
      <c r="CR22" s="27"/>
      <c r="CS22" s="27"/>
      <c r="CT22" s="27"/>
      <c r="CU22" s="27"/>
      <c r="CV22" s="27"/>
      <c r="CW22" s="27"/>
      <c r="CX22" s="27"/>
      <c r="CY22" s="27"/>
      <c r="CZ22" s="27"/>
      <c r="DA22" s="27"/>
      <c r="DB22" s="27"/>
      <c r="DC22" s="27"/>
      <c r="DD22" s="27"/>
      <c r="DE22" s="27"/>
      <c r="DF22" s="27"/>
      <c r="DG22" s="27"/>
      <c r="DH22" s="27"/>
      <c r="DI22" s="42"/>
      <c r="DJ22" s="42"/>
      <c r="DK22" s="42"/>
      <c r="DL22" s="42"/>
      <c r="DM22" s="42"/>
    </row>
    <row r="23" spans="1:117" x14ac:dyDescent="0.15">
      <c r="A23" s="27"/>
      <c r="B23" s="29"/>
      <c r="C23" s="31"/>
      <c r="D23" s="29"/>
      <c r="E23" s="29"/>
      <c r="F23" s="35"/>
      <c r="G23" s="38"/>
      <c r="H23" s="29"/>
      <c r="I23" s="2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29"/>
      <c r="AY23" s="42"/>
      <c r="AZ23" s="42"/>
      <c r="BA23" s="27"/>
      <c r="BB23" s="42"/>
      <c r="BC23" s="42"/>
      <c r="BD23" s="42"/>
      <c r="BE23" s="29"/>
      <c r="BF23" s="42"/>
      <c r="BG23" s="42"/>
      <c r="BH23" s="27"/>
      <c r="BI23" s="42"/>
      <c r="BJ23" s="42"/>
      <c r="BK23" s="42"/>
      <c r="BL23" s="29"/>
      <c r="BM23" s="42"/>
      <c r="BN23" s="42"/>
      <c r="BO23" s="27"/>
      <c r="BP23" s="42"/>
      <c r="BQ23" s="42"/>
      <c r="BR23" s="42"/>
      <c r="BS23" s="29"/>
      <c r="BT23" s="42"/>
      <c r="BU23" s="42"/>
      <c r="BV23" s="27"/>
      <c r="BW23" s="42"/>
      <c r="BX23" s="42"/>
      <c r="BY23" s="42"/>
      <c r="BZ23" s="29"/>
      <c r="CA23" s="42"/>
      <c r="CB23" s="42"/>
      <c r="CC23" s="27"/>
      <c r="CD23" s="42"/>
      <c r="CE23" s="42"/>
      <c r="CF23" s="42"/>
      <c r="CG23" s="27"/>
      <c r="CH23" s="27"/>
      <c r="CI23" s="42"/>
      <c r="CJ23" s="27"/>
      <c r="CK23" s="27"/>
      <c r="CL23" s="27"/>
      <c r="CM23" s="27"/>
      <c r="CN23" s="27"/>
      <c r="CO23" s="27"/>
      <c r="CP23" s="27"/>
      <c r="CQ23" s="27"/>
      <c r="CR23" s="27"/>
      <c r="CS23" s="27"/>
      <c r="CT23" s="27"/>
      <c r="CU23" s="27"/>
      <c r="CV23" s="27"/>
      <c r="CW23" s="27"/>
      <c r="CX23" s="27"/>
      <c r="CY23" s="27"/>
      <c r="CZ23" s="27"/>
      <c r="DA23" s="27"/>
      <c r="DB23" s="27"/>
      <c r="DC23" s="27"/>
      <c r="DD23" s="27"/>
      <c r="DE23" s="27"/>
      <c r="DF23" s="27"/>
      <c r="DG23" s="27"/>
      <c r="DH23" s="27"/>
      <c r="DI23" s="42"/>
      <c r="DJ23" s="42"/>
      <c r="DK23" s="42"/>
      <c r="DL23" s="42"/>
      <c r="DM23" s="42"/>
    </row>
    <row r="24" spans="1:117" x14ac:dyDescent="0.15">
      <c r="A24" s="27"/>
      <c r="B24" s="29"/>
      <c r="C24" s="31"/>
      <c r="D24" s="29"/>
      <c r="E24" s="29"/>
      <c r="F24" s="35"/>
      <c r="G24" s="38"/>
      <c r="H24" s="29"/>
      <c r="I24" s="2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29"/>
      <c r="AY24" s="42"/>
      <c r="AZ24" s="42"/>
      <c r="BA24" s="27"/>
      <c r="BB24" s="42"/>
      <c r="BC24" s="42"/>
      <c r="BD24" s="42"/>
      <c r="BE24" s="29"/>
      <c r="BF24" s="42"/>
      <c r="BG24" s="42"/>
      <c r="BH24" s="27"/>
      <c r="BI24" s="42"/>
      <c r="BJ24" s="42"/>
      <c r="BK24" s="42"/>
      <c r="BL24" s="29"/>
      <c r="BM24" s="42"/>
      <c r="BN24" s="42"/>
      <c r="BO24" s="27"/>
      <c r="BP24" s="42"/>
      <c r="BQ24" s="42"/>
      <c r="BR24" s="42"/>
      <c r="BS24" s="29"/>
      <c r="BT24" s="42"/>
      <c r="BU24" s="42"/>
      <c r="BV24" s="27"/>
      <c r="BW24" s="42"/>
      <c r="BX24" s="42"/>
      <c r="BY24" s="42"/>
      <c r="BZ24" s="29"/>
      <c r="CA24" s="42"/>
      <c r="CB24" s="42"/>
      <c r="CC24" s="27"/>
      <c r="CD24" s="42"/>
      <c r="CE24" s="42"/>
      <c r="CF24" s="42"/>
      <c r="CG24" s="27"/>
      <c r="CH24" s="27"/>
      <c r="CI24" s="42"/>
      <c r="CJ24" s="27"/>
      <c r="CK24" s="27"/>
      <c r="CL24" s="27"/>
      <c r="CM24" s="27"/>
      <c r="CN24" s="27"/>
      <c r="CO24" s="27"/>
      <c r="CP24" s="27"/>
      <c r="CQ24" s="27"/>
      <c r="CR24" s="27"/>
      <c r="CS24" s="27"/>
      <c r="CT24" s="27"/>
      <c r="CU24" s="27"/>
      <c r="CV24" s="27"/>
      <c r="CW24" s="27"/>
      <c r="CX24" s="27"/>
      <c r="CY24" s="27"/>
      <c r="CZ24" s="27"/>
      <c r="DA24" s="27"/>
      <c r="DB24" s="27"/>
      <c r="DC24" s="27"/>
      <c r="DD24" s="27"/>
      <c r="DE24" s="27"/>
      <c r="DF24" s="27"/>
      <c r="DG24" s="27"/>
      <c r="DH24" s="27"/>
      <c r="DI24" s="42"/>
      <c r="DJ24" s="42"/>
      <c r="DK24" s="42"/>
      <c r="DL24" s="42"/>
      <c r="DM24" s="42"/>
    </row>
    <row r="25" spans="1:117" x14ac:dyDescent="0.15">
      <c r="A25" s="27"/>
      <c r="B25" s="29"/>
      <c r="C25" s="31"/>
      <c r="D25" s="29"/>
      <c r="E25" s="29"/>
      <c r="F25" s="35"/>
      <c r="G25" s="38"/>
      <c r="H25" s="29"/>
      <c r="I25" s="2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29"/>
      <c r="AY25" s="42"/>
      <c r="AZ25" s="42"/>
      <c r="BA25" s="27"/>
      <c r="BB25" s="42"/>
      <c r="BC25" s="42"/>
      <c r="BD25" s="42"/>
      <c r="BE25" s="29"/>
      <c r="BF25" s="42"/>
      <c r="BG25" s="42"/>
      <c r="BH25" s="27"/>
      <c r="BI25" s="42"/>
      <c r="BJ25" s="42"/>
      <c r="BK25" s="42"/>
      <c r="BL25" s="29"/>
      <c r="BM25" s="42"/>
      <c r="BN25" s="42"/>
      <c r="BO25" s="27"/>
      <c r="BP25" s="42"/>
      <c r="BQ25" s="42"/>
      <c r="BR25" s="42"/>
      <c r="BS25" s="29"/>
      <c r="BT25" s="42"/>
      <c r="BU25" s="42"/>
      <c r="BV25" s="27"/>
      <c r="BW25" s="42"/>
      <c r="BX25" s="42"/>
      <c r="BY25" s="42"/>
      <c r="BZ25" s="29"/>
      <c r="CA25" s="42"/>
      <c r="CB25" s="42"/>
      <c r="CC25" s="27"/>
      <c r="CD25" s="42"/>
      <c r="CE25" s="42"/>
      <c r="CF25" s="42"/>
      <c r="CG25" s="27"/>
      <c r="CH25" s="27"/>
      <c r="CI25" s="42"/>
      <c r="CJ25" s="27"/>
      <c r="CK25" s="27"/>
      <c r="CL25" s="27"/>
      <c r="CM25" s="27"/>
      <c r="CN25" s="27"/>
      <c r="CO25" s="27"/>
      <c r="CP25" s="27"/>
      <c r="CQ25" s="27"/>
      <c r="CR25" s="27"/>
      <c r="CS25" s="27"/>
      <c r="CT25" s="27"/>
      <c r="CU25" s="27"/>
      <c r="CV25" s="27"/>
      <c r="CW25" s="27"/>
      <c r="CX25" s="27"/>
      <c r="CY25" s="27"/>
      <c r="CZ25" s="27"/>
      <c r="DA25" s="27"/>
      <c r="DB25" s="27"/>
      <c r="DC25" s="27"/>
      <c r="DD25" s="27"/>
      <c r="DE25" s="27"/>
      <c r="DF25" s="27"/>
      <c r="DG25" s="27"/>
      <c r="DH25" s="27"/>
      <c r="DI25" s="42"/>
      <c r="DJ25" s="42"/>
      <c r="DK25" s="42"/>
      <c r="DL25" s="42"/>
      <c r="DM25" s="42"/>
    </row>
    <row r="26" spans="1:117" x14ac:dyDescent="0.15">
      <c r="A26" s="27"/>
      <c r="B26" s="29"/>
      <c r="C26" s="31"/>
      <c r="D26" s="29"/>
      <c r="E26" s="29"/>
      <c r="F26" s="35"/>
      <c r="G26" s="38"/>
      <c r="H26" s="29"/>
      <c r="I26" s="2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29"/>
      <c r="AY26" s="42"/>
      <c r="AZ26" s="42"/>
      <c r="BA26" s="27"/>
      <c r="BB26" s="42"/>
      <c r="BC26" s="42"/>
      <c r="BD26" s="42"/>
      <c r="BE26" s="29"/>
      <c r="BF26" s="42"/>
      <c r="BG26" s="42"/>
      <c r="BH26" s="27"/>
      <c r="BI26" s="42"/>
      <c r="BJ26" s="42"/>
      <c r="BK26" s="42"/>
      <c r="BL26" s="29"/>
      <c r="BM26" s="42"/>
      <c r="BN26" s="42"/>
      <c r="BO26" s="27"/>
      <c r="BP26" s="42"/>
      <c r="BQ26" s="42"/>
      <c r="BR26" s="42"/>
      <c r="BS26" s="29"/>
      <c r="BT26" s="42"/>
      <c r="BU26" s="42"/>
      <c r="BV26" s="27"/>
      <c r="BW26" s="42"/>
      <c r="BX26" s="42"/>
      <c r="BY26" s="42"/>
      <c r="BZ26" s="29"/>
      <c r="CA26" s="42"/>
      <c r="CB26" s="42"/>
      <c r="CC26" s="27"/>
      <c r="CD26" s="42"/>
      <c r="CE26" s="42"/>
      <c r="CF26" s="42"/>
      <c r="CG26" s="27"/>
      <c r="CH26" s="27"/>
      <c r="CI26" s="42"/>
      <c r="CJ26" s="27"/>
      <c r="CK26" s="27"/>
      <c r="CL26" s="27"/>
      <c r="CM26" s="27"/>
      <c r="CN26" s="27"/>
      <c r="CO26" s="27"/>
      <c r="CP26" s="27"/>
      <c r="CQ26" s="27"/>
      <c r="CR26" s="27"/>
      <c r="CS26" s="27"/>
      <c r="CT26" s="27"/>
      <c r="CU26" s="27"/>
      <c r="CV26" s="27"/>
      <c r="CW26" s="27"/>
      <c r="CX26" s="27"/>
      <c r="CY26" s="27"/>
      <c r="CZ26" s="27"/>
      <c r="DA26" s="27"/>
      <c r="DB26" s="27"/>
      <c r="DC26" s="27"/>
      <c r="DD26" s="27"/>
      <c r="DE26" s="27"/>
      <c r="DF26" s="27"/>
      <c r="DG26" s="27"/>
      <c r="DH26" s="27"/>
      <c r="DI26" s="42"/>
      <c r="DJ26" s="42"/>
      <c r="DK26" s="42"/>
      <c r="DL26" s="42"/>
      <c r="DM26" s="42"/>
    </row>
    <row r="27" spans="1:117" x14ac:dyDescent="0.15">
      <c r="A27" s="27"/>
      <c r="B27" s="29"/>
      <c r="C27" s="31"/>
      <c r="D27" s="29"/>
      <c r="E27" s="29"/>
      <c r="F27" s="35"/>
      <c r="G27" s="38"/>
      <c r="H27" s="29"/>
      <c r="I27" s="2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29"/>
      <c r="AY27" s="42"/>
      <c r="AZ27" s="42"/>
      <c r="BA27" s="27"/>
      <c r="BB27" s="42"/>
      <c r="BC27" s="42"/>
      <c r="BD27" s="42"/>
      <c r="BE27" s="29"/>
      <c r="BF27" s="42"/>
      <c r="BG27" s="42"/>
      <c r="BH27" s="27"/>
      <c r="BI27" s="42"/>
      <c r="BJ27" s="42"/>
      <c r="BK27" s="42"/>
      <c r="BL27" s="29"/>
      <c r="BM27" s="42"/>
      <c r="BN27" s="42"/>
      <c r="BO27" s="27"/>
      <c r="BP27" s="42"/>
      <c r="BQ27" s="42"/>
      <c r="BR27" s="42"/>
      <c r="BS27" s="29"/>
      <c r="BT27" s="42"/>
      <c r="BU27" s="42"/>
      <c r="BV27" s="27"/>
      <c r="BW27" s="42"/>
      <c r="BX27" s="42"/>
      <c r="BY27" s="42"/>
      <c r="BZ27" s="29"/>
      <c r="CA27" s="42"/>
      <c r="CB27" s="42"/>
      <c r="CC27" s="27"/>
      <c r="CD27" s="42"/>
      <c r="CE27" s="42"/>
      <c r="CF27" s="42"/>
      <c r="CG27" s="27"/>
      <c r="CH27" s="27"/>
      <c r="CI27" s="42"/>
      <c r="CJ27" s="27"/>
      <c r="CK27" s="27"/>
      <c r="CL27" s="27"/>
      <c r="CM27" s="27"/>
      <c r="CN27" s="27"/>
      <c r="CO27" s="27"/>
      <c r="CP27" s="27"/>
      <c r="CQ27" s="27"/>
      <c r="CR27" s="27"/>
      <c r="CS27" s="27"/>
      <c r="CT27" s="27"/>
      <c r="CU27" s="27"/>
      <c r="CV27" s="27"/>
      <c r="CW27" s="27"/>
      <c r="CX27" s="27"/>
      <c r="CY27" s="27"/>
      <c r="CZ27" s="27"/>
      <c r="DA27" s="27"/>
      <c r="DB27" s="27"/>
      <c r="DC27" s="27"/>
      <c r="DD27" s="27"/>
      <c r="DE27" s="27"/>
      <c r="DF27" s="27"/>
      <c r="DG27" s="27"/>
      <c r="DH27" s="27"/>
      <c r="DI27" s="42"/>
      <c r="DJ27" s="42"/>
      <c r="DK27" s="42"/>
      <c r="DL27" s="42"/>
      <c r="DM27" s="42"/>
    </row>
    <row r="28" spans="1:117" x14ac:dyDescent="0.15">
      <c r="A28" s="27"/>
      <c r="B28" s="29"/>
      <c r="C28" s="31"/>
      <c r="D28" s="29"/>
      <c r="E28" s="29"/>
      <c r="F28" s="35"/>
      <c r="G28" s="38"/>
      <c r="H28" s="29"/>
      <c r="I28" s="2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29"/>
      <c r="AY28" s="42"/>
      <c r="AZ28" s="42"/>
      <c r="BA28" s="27"/>
      <c r="BB28" s="42"/>
      <c r="BC28" s="42"/>
      <c r="BD28" s="42"/>
      <c r="BE28" s="29"/>
      <c r="BF28" s="42"/>
      <c r="BG28" s="42"/>
      <c r="BH28" s="27"/>
      <c r="BI28" s="42"/>
      <c r="BJ28" s="42"/>
      <c r="BK28" s="42"/>
      <c r="BL28" s="29"/>
      <c r="BM28" s="42"/>
      <c r="BN28" s="42"/>
      <c r="BO28" s="27"/>
      <c r="BP28" s="42"/>
      <c r="BQ28" s="42"/>
      <c r="BR28" s="42"/>
      <c r="BS28" s="29"/>
      <c r="BT28" s="42"/>
      <c r="BU28" s="42"/>
      <c r="BV28" s="27"/>
      <c r="BW28" s="42"/>
      <c r="BX28" s="42"/>
      <c r="BY28" s="42"/>
      <c r="BZ28" s="29"/>
      <c r="CA28" s="42"/>
      <c r="CB28" s="42"/>
      <c r="CC28" s="27"/>
      <c r="CD28" s="42"/>
      <c r="CE28" s="42"/>
      <c r="CF28" s="42"/>
      <c r="CG28" s="27"/>
      <c r="CH28" s="27"/>
      <c r="CI28" s="42"/>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42"/>
      <c r="DJ28" s="42"/>
      <c r="DK28" s="42"/>
      <c r="DL28" s="42"/>
      <c r="DM28" s="42"/>
    </row>
    <row r="29" spans="1:117" x14ac:dyDescent="0.15">
      <c r="A29" s="27"/>
      <c r="B29" s="29"/>
      <c r="C29" s="31"/>
      <c r="D29" s="29"/>
      <c r="E29" s="29"/>
      <c r="F29" s="35"/>
      <c r="G29" s="38"/>
      <c r="H29" s="29"/>
      <c r="I29" s="2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29"/>
      <c r="AY29" s="42"/>
      <c r="AZ29" s="42"/>
      <c r="BA29" s="27"/>
      <c r="BB29" s="42"/>
      <c r="BC29" s="42"/>
      <c r="BD29" s="42"/>
      <c r="BE29" s="29"/>
      <c r="BF29" s="42"/>
      <c r="BG29" s="42"/>
      <c r="BH29" s="27"/>
      <c r="BI29" s="42"/>
      <c r="BJ29" s="42"/>
      <c r="BK29" s="42"/>
      <c r="BL29" s="29"/>
      <c r="BM29" s="42"/>
      <c r="BN29" s="42"/>
      <c r="BO29" s="27"/>
      <c r="BP29" s="42"/>
      <c r="BQ29" s="42"/>
      <c r="BR29" s="42"/>
      <c r="BS29" s="29"/>
      <c r="BT29" s="42"/>
      <c r="BU29" s="42"/>
      <c r="BV29" s="27"/>
      <c r="BW29" s="42"/>
      <c r="BX29" s="42"/>
      <c r="BY29" s="42"/>
      <c r="BZ29" s="29"/>
      <c r="CA29" s="42"/>
      <c r="CB29" s="42"/>
      <c r="CC29" s="27"/>
      <c r="CD29" s="42"/>
      <c r="CE29" s="42"/>
      <c r="CF29" s="42"/>
      <c r="CG29" s="27"/>
      <c r="CH29" s="27"/>
      <c r="CI29" s="42"/>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42"/>
      <c r="DJ29" s="42"/>
      <c r="DK29" s="42"/>
      <c r="DL29" s="42"/>
      <c r="DM29" s="42"/>
    </row>
    <row r="30" spans="1:117" x14ac:dyDescent="0.15">
      <c r="A30" s="27"/>
      <c r="B30" s="29"/>
      <c r="C30" s="31"/>
      <c r="D30" s="29"/>
      <c r="E30" s="29"/>
      <c r="F30" s="35"/>
      <c r="G30" s="38"/>
      <c r="H30" s="29"/>
      <c r="I30" s="2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29"/>
      <c r="AY30" s="42"/>
      <c r="AZ30" s="42"/>
      <c r="BA30" s="27"/>
      <c r="BB30" s="42"/>
      <c r="BC30" s="42"/>
      <c r="BD30" s="42"/>
      <c r="BE30" s="29"/>
      <c r="BF30" s="42"/>
      <c r="BG30" s="42"/>
      <c r="BH30" s="27"/>
      <c r="BI30" s="42"/>
      <c r="BJ30" s="42"/>
      <c r="BK30" s="42"/>
      <c r="BL30" s="29"/>
      <c r="BM30" s="42"/>
      <c r="BN30" s="42"/>
      <c r="BO30" s="27"/>
      <c r="BP30" s="42"/>
      <c r="BQ30" s="42"/>
      <c r="BR30" s="42"/>
      <c r="BS30" s="29"/>
      <c r="BT30" s="42"/>
      <c r="BU30" s="42"/>
      <c r="BV30" s="27"/>
      <c r="BW30" s="42"/>
      <c r="BX30" s="42"/>
      <c r="BY30" s="42"/>
      <c r="BZ30" s="29"/>
      <c r="CA30" s="42"/>
      <c r="CB30" s="42"/>
      <c r="CC30" s="27"/>
      <c r="CD30" s="42"/>
      <c r="CE30" s="42"/>
      <c r="CF30" s="42"/>
      <c r="CG30" s="27"/>
      <c r="CH30" s="27"/>
      <c r="CI30" s="42"/>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42"/>
      <c r="DJ30" s="42"/>
      <c r="DK30" s="42"/>
      <c r="DL30" s="42"/>
      <c r="DM30" s="42"/>
    </row>
    <row r="31" spans="1:117" x14ac:dyDescent="0.15">
      <c r="A31" s="27"/>
      <c r="B31" s="29"/>
      <c r="C31" s="31"/>
      <c r="D31" s="29"/>
      <c r="E31" s="29"/>
      <c r="F31" s="35"/>
      <c r="G31" s="38"/>
      <c r="H31" s="29"/>
      <c r="I31" s="2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29"/>
      <c r="AY31" s="42"/>
      <c r="AZ31" s="42"/>
      <c r="BA31" s="27"/>
      <c r="BB31" s="42"/>
      <c r="BC31" s="42"/>
      <c r="BD31" s="42"/>
      <c r="BE31" s="29"/>
      <c r="BF31" s="42"/>
      <c r="BG31" s="42"/>
      <c r="BH31" s="27"/>
      <c r="BI31" s="42"/>
      <c r="BJ31" s="42"/>
      <c r="BK31" s="42"/>
      <c r="BL31" s="29"/>
      <c r="BM31" s="42"/>
      <c r="BN31" s="42"/>
      <c r="BO31" s="27"/>
      <c r="BP31" s="42"/>
      <c r="BQ31" s="42"/>
      <c r="BR31" s="42"/>
      <c r="BS31" s="29"/>
      <c r="BT31" s="42"/>
      <c r="BU31" s="42"/>
      <c r="BV31" s="27"/>
      <c r="BW31" s="42"/>
      <c r="BX31" s="42"/>
      <c r="BY31" s="42"/>
      <c r="BZ31" s="29"/>
      <c r="CA31" s="42"/>
      <c r="CB31" s="42"/>
      <c r="CC31" s="27"/>
      <c r="CD31" s="42"/>
      <c r="CE31" s="42"/>
      <c r="CF31" s="42"/>
      <c r="CG31" s="27"/>
      <c r="CH31" s="27"/>
      <c r="CI31" s="42"/>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42"/>
      <c r="DJ31" s="42"/>
      <c r="DK31" s="42"/>
      <c r="DL31" s="42"/>
      <c r="DM31" s="42"/>
    </row>
    <row r="32" spans="1:117" x14ac:dyDescent="0.15">
      <c r="A32" s="27"/>
      <c r="B32" s="29"/>
      <c r="C32" s="31"/>
      <c r="D32" s="29"/>
      <c r="E32" s="29"/>
      <c r="F32" s="35"/>
      <c r="G32" s="38"/>
      <c r="H32" s="29"/>
      <c r="I32" s="2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29"/>
      <c r="AY32" s="42"/>
      <c r="AZ32" s="42"/>
      <c r="BA32" s="27"/>
      <c r="BB32" s="42"/>
      <c r="BC32" s="42"/>
      <c r="BD32" s="42"/>
      <c r="BE32" s="29"/>
      <c r="BF32" s="42"/>
      <c r="BG32" s="42"/>
      <c r="BH32" s="27"/>
      <c r="BI32" s="42"/>
      <c r="BJ32" s="42"/>
      <c r="BK32" s="42"/>
      <c r="BL32" s="29"/>
      <c r="BM32" s="42"/>
      <c r="BN32" s="42"/>
      <c r="BO32" s="27"/>
      <c r="BP32" s="42"/>
      <c r="BQ32" s="42"/>
      <c r="BR32" s="42"/>
      <c r="BS32" s="29"/>
      <c r="BT32" s="42"/>
      <c r="BU32" s="42"/>
      <c r="BV32" s="27"/>
      <c r="BW32" s="42"/>
      <c r="BX32" s="42"/>
      <c r="BY32" s="42"/>
      <c r="BZ32" s="29"/>
      <c r="CA32" s="42"/>
      <c r="CB32" s="42"/>
      <c r="CC32" s="27"/>
      <c r="CD32" s="42"/>
      <c r="CE32" s="42"/>
      <c r="CF32" s="42"/>
      <c r="CG32" s="27"/>
      <c r="CH32" s="27"/>
      <c r="CI32" s="42"/>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42"/>
      <c r="DJ32" s="42"/>
      <c r="DK32" s="42"/>
      <c r="DL32" s="42"/>
      <c r="DM32" s="42"/>
    </row>
    <row r="33" spans="1:117" x14ac:dyDescent="0.15">
      <c r="A33" s="27"/>
      <c r="B33" s="29"/>
      <c r="C33" s="31"/>
      <c r="D33" s="29"/>
      <c r="E33" s="29"/>
      <c r="F33" s="35"/>
      <c r="G33" s="38"/>
      <c r="H33" s="29"/>
      <c r="I33" s="2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29"/>
      <c r="AY33" s="42"/>
      <c r="AZ33" s="42"/>
      <c r="BA33" s="27"/>
      <c r="BB33" s="42"/>
      <c r="BC33" s="42"/>
      <c r="BD33" s="42"/>
      <c r="BE33" s="29"/>
      <c r="BF33" s="42"/>
      <c r="BG33" s="42"/>
      <c r="BH33" s="27"/>
      <c r="BI33" s="42"/>
      <c r="BJ33" s="42"/>
      <c r="BK33" s="42"/>
      <c r="BL33" s="29"/>
      <c r="BM33" s="42"/>
      <c r="BN33" s="42"/>
      <c r="BO33" s="27"/>
      <c r="BP33" s="42"/>
      <c r="BQ33" s="42"/>
      <c r="BR33" s="42"/>
      <c r="BS33" s="29"/>
      <c r="BT33" s="42"/>
      <c r="BU33" s="42"/>
      <c r="BV33" s="27"/>
      <c r="BW33" s="42"/>
      <c r="BX33" s="42"/>
      <c r="BY33" s="42"/>
      <c r="BZ33" s="29"/>
      <c r="CA33" s="42"/>
      <c r="CB33" s="42"/>
      <c r="CC33" s="27"/>
      <c r="CD33" s="42"/>
      <c r="CE33" s="42"/>
      <c r="CF33" s="42"/>
      <c r="CG33" s="27"/>
      <c r="CH33" s="27"/>
      <c r="CI33" s="42"/>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42"/>
      <c r="DJ33" s="42"/>
      <c r="DK33" s="42"/>
      <c r="DL33" s="42"/>
      <c r="DM33" s="42"/>
    </row>
    <row r="34" spans="1:117" x14ac:dyDescent="0.15">
      <c r="A34" s="27"/>
      <c r="B34" s="29"/>
      <c r="C34" s="31"/>
      <c r="D34" s="29"/>
      <c r="E34" s="29"/>
      <c r="F34" s="35"/>
      <c r="G34" s="38"/>
      <c r="H34" s="29"/>
      <c r="I34" s="2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29"/>
      <c r="AY34" s="42"/>
      <c r="AZ34" s="42"/>
      <c r="BA34" s="27"/>
      <c r="BB34" s="42"/>
      <c r="BC34" s="42"/>
      <c r="BD34" s="42"/>
      <c r="BE34" s="29"/>
      <c r="BF34" s="42"/>
      <c r="BG34" s="42"/>
      <c r="BH34" s="27"/>
      <c r="BI34" s="42"/>
      <c r="BJ34" s="42"/>
      <c r="BK34" s="42"/>
      <c r="BL34" s="29"/>
      <c r="BM34" s="42"/>
      <c r="BN34" s="42"/>
      <c r="BO34" s="27"/>
      <c r="BP34" s="42"/>
      <c r="BQ34" s="42"/>
      <c r="BR34" s="42"/>
      <c r="BS34" s="29"/>
      <c r="BT34" s="42"/>
      <c r="BU34" s="42"/>
      <c r="BV34" s="27"/>
      <c r="BW34" s="42"/>
      <c r="BX34" s="42"/>
      <c r="BY34" s="42"/>
      <c r="BZ34" s="29"/>
      <c r="CA34" s="42"/>
      <c r="CB34" s="42"/>
      <c r="CC34" s="27"/>
      <c r="CD34" s="42"/>
      <c r="CE34" s="42"/>
      <c r="CF34" s="42"/>
      <c r="CG34" s="27"/>
      <c r="CH34" s="27"/>
      <c r="CI34" s="42"/>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42"/>
      <c r="DJ34" s="42"/>
      <c r="DK34" s="42"/>
      <c r="DL34" s="42"/>
      <c r="DM34" s="42"/>
    </row>
    <row r="35" spans="1:117" x14ac:dyDescent="0.15">
      <c r="A35" s="27"/>
      <c r="B35" s="29"/>
      <c r="C35" s="31"/>
      <c r="D35" s="29"/>
      <c r="E35" s="29"/>
      <c r="F35" s="35"/>
      <c r="G35" s="38"/>
      <c r="H35" s="29"/>
      <c r="I35" s="2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29"/>
      <c r="AY35" s="42"/>
      <c r="AZ35" s="42"/>
      <c r="BA35" s="27"/>
      <c r="BB35" s="42"/>
      <c r="BC35" s="42"/>
      <c r="BD35" s="42"/>
      <c r="BE35" s="29"/>
      <c r="BF35" s="42"/>
      <c r="BG35" s="42"/>
      <c r="BH35" s="27"/>
      <c r="BI35" s="42"/>
      <c r="BJ35" s="42"/>
      <c r="BK35" s="42"/>
      <c r="BL35" s="29"/>
      <c r="BM35" s="42"/>
      <c r="BN35" s="42"/>
      <c r="BO35" s="27"/>
      <c r="BP35" s="42"/>
      <c r="BQ35" s="42"/>
      <c r="BR35" s="42"/>
      <c r="BS35" s="29"/>
      <c r="BT35" s="42"/>
      <c r="BU35" s="42"/>
      <c r="BV35" s="27"/>
      <c r="BW35" s="42"/>
      <c r="BX35" s="42"/>
      <c r="BY35" s="42"/>
      <c r="BZ35" s="29"/>
      <c r="CA35" s="42"/>
      <c r="CB35" s="42"/>
      <c r="CC35" s="27"/>
      <c r="CD35" s="42"/>
      <c r="CE35" s="42"/>
      <c r="CF35" s="42"/>
      <c r="CG35" s="27"/>
      <c r="CH35" s="27"/>
      <c r="CI35" s="42"/>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42"/>
      <c r="DJ35" s="42"/>
      <c r="DK35" s="42"/>
      <c r="DL35" s="42"/>
      <c r="DM35" s="42"/>
    </row>
    <row r="36" spans="1:117" x14ac:dyDescent="0.15">
      <c r="A36" s="27"/>
      <c r="B36" s="29"/>
      <c r="C36" s="31"/>
      <c r="D36" s="29"/>
      <c r="E36" s="29"/>
      <c r="F36" s="35"/>
      <c r="G36" s="38"/>
      <c r="H36" s="29"/>
      <c r="I36" s="2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29"/>
      <c r="AY36" s="42"/>
      <c r="AZ36" s="42"/>
      <c r="BA36" s="27"/>
      <c r="BB36" s="42"/>
      <c r="BC36" s="42"/>
      <c r="BD36" s="42"/>
      <c r="BE36" s="29"/>
      <c r="BF36" s="42"/>
      <c r="BG36" s="42"/>
      <c r="BH36" s="27"/>
      <c r="BI36" s="42"/>
      <c r="BJ36" s="42"/>
      <c r="BK36" s="42"/>
      <c r="BL36" s="29"/>
      <c r="BM36" s="42"/>
      <c r="BN36" s="42"/>
      <c r="BO36" s="27"/>
      <c r="BP36" s="42"/>
      <c r="BQ36" s="42"/>
      <c r="BR36" s="42"/>
      <c r="BS36" s="29"/>
      <c r="BT36" s="42"/>
      <c r="BU36" s="42"/>
      <c r="BV36" s="27"/>
      <c r="BW36" s="42"/>
      <c r="BX36" s="42"/>
      <c r="BY36" s="42"/>
      <c r="BZ36" s="29"/>
      <c r="CA36" s="42"/>
      <c r="CB36" s="42"/>
      <c r="CC36" s="27"/>
      <c r="CD36" s="42"/>
      <c r="CE36" s="42"/>
      <c r="CF36" s="42"/>
      <c r="CG36" s="27"/>
      <c r="CH36" s="27"/>
      <c r="CI36" s="42"/>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42"/>
      <c r="DJ36" s="42"/>
      <c r="DK36" s="42"/>
      <c r="DL36" s="42"/>
      <c r="DM36" s="42"/>
    </row>
  </sheetData>
  <sheetProtection password="CC48" sheet="1" formatCells="0" formatColumns="0" formatRows="0" insertColumns="0" insertRows="0" insertHyperlinks="0" deleteColumns="0" deleteRows="0" sort="0" autoFilter="0" pivotTables="0"/>
  <phoneticPr fontId="10" type="Hiragana"/>
  <dataValidations count="2">
    <dataValidation type="list" allowBlank="1" showInputMessage="1" showErrorMessage="1" sqref="E6:E1048576" xr:uid="{00000000-0002-0000-0300-000000000000}">
      <formula1>"建設業,製造業,運輸業,卸売業,小売業,飲食・宿泊業,サービス業,その他"</formula1>
    </dataValidation>
    <dataValidation imeMode="halfAlpha" allowBlank="1" showInputMessage="1" showErrorMessage="1" sqref="CA6:DM1048576 BM6:BR1048576 AY6:BD1048576 F6:G1048576 A7:A1048576 C6:C1048576 BF6:BK1048576 BT6:BY1048576" xr:uid="{00000000-0002-0000-0300-000001000000}"/>
  </dataValidations>
  <pageMargins left="0.23622047244094488" right="0.23622047244094488" top="0.74803149606299213" bottom="0.74803149606299213" header="0.31496062992125984" footer="0.31496062992125984"/>
  <pageSetup paperSize="8" scale="18"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BT101"/>
  <sheetViews>
    <sheetView view="pageBreakPreview" zoomScaleNormal="111" zoomScaleSheetLayoutView="100" workbookViewId="0"/>
  </sheetViews>
  <sheetFormatPr defaultColWidth="3" defaultRowHeight="14.25" customHeight="1" x14ac:dyDescent="0.15"/>
  <cols>
    <col min="1" max="72" width="3.125" style="1" customWidth="1"/>
    <col min="73" max="16384" width="3" style="1"/>
  </cols>
  <sheetData>
    <row r="2" spans="2:72" ht="17.25" x14ac:dyDescent="0.15">
      <c r="B2" s="300" t="s">
        <v>63</v>
      </c>
      <c r="C2" s="300"/>
      <c r="D2" s="300"/>
      <c r="E2" s="300"/>
      <c r="F2" s="300"/>
      <c r="G2" s="300"/>
      <c r="H2" s="300"/>
      <c r="I2" s="300"/>
      <c r="J2" s="300"/>
      <c r="K2" s="300"/>
      <c r="L2" s="300"/>
      <c r="M2" s="300"/>
      <c r="N2" s="300"/>
      <c r="O2" s="300"/>
      <c r="P2" s="300"/>
      <c r="Q2" s="300"/>
      <c r="R2" s="300"/>
      <c r="S2" s="300"/>
      <c r="T2" s="300"/>
      <c r="U2" s="300"/>
      <c r="V2" s="300"/>
      <c r="W2" s="300"/>
      <c r="BK2" s="53"/>
      <c r="BN2" s="53"/>
      <c r="BQ2" s="53"/>
    </row>
    <row r="3" spans="2:72" ht="17.25" x14ac:dyDescent="0.15">
      <c r="B3" s="44"/>
      <c r="C3" s="44"/>
      <c r="D3" s="44"/>
      <c r="E3" s="44"/>
      <c r="F3" s="44"/>
      <c r="G3" s="44"/>
      <c r="H3" s="44"/>
      <c r="I3" s="44"/>
      <c r="J3" s="44"/>
      <c r="K3" s="44"/>
      <c r="L3" s="44"/>
      <c r="M3" s="44"/>
      <c r="N3" s="44"/>
      <c r="O3" s="44"/>
      <c r="P3" s="44"/>
      <c r="Q3" s="44"/>
      <c r="R3" s="44"/>
      <c r="S3" s="44"/>
      <c r="T3" s="44"/>
      <c r="U3" s="44"/>
      <c r="V3" s="44"/>
      <c r="W3" s="44"/>
      <c r="BG3" s="53"/>
      <c r="BH3" s="53"/>
      <c r="BI3" s="53"/>
      <c r="BJ3" s="53"/>
      <c r="BK3" s="53"/>
      <c r="BL3" s="53"/>
      <c r="BM3" s="53"/>
      <c r="BN3" s="53"/>
      <c r="BO3" s="53"/>
      <c r="BP3" s="53"/>
      <c r="BQ3" s="53"/>
    </row>
    <row r="4" spans="2:72" ht="18" customHeight="1" x14ac:dyDescent="0.15">
      <c r="B4" s="45"/>
      <c r="C4" s="45"/>
      <c r="D4" s="45"/>
      <c r="E4" s="45"/>
      <c r="F4" s="45"/>
      <c r="G4" s="45"/>
      <c r="H4" s="45"/>
      <c r="I4" s="45"/>
      <c r="J4" s="45"/>
      <c r="K4" s="45"/>
      <c r="L4" s="45"/>
      <c r="M4" s="45"/>
      <c r="N4" s="45"/>
      <c r="O4" s="45"/>
      <c r="P4" s="45"/>
      <c r="Q4" s="45"/>
      <c r="R4" s="45"/>
      <c r="S4" s="45"/>
      <c r="T4" s="45"/>
      <c r="U4" s="45"/>
      <c r="V4" s="45"/>
      <c r="W4" s="45"/>
    </row>
    <row r="5" spans="2:72" ht="17.25" customHeight="1" x14ac:dyDescent="0.15">
      <c r="B5" s="267" t="s">
        <v>16</v>
      </c>
      <c r="C5" s="301"/>
      <c r="D5" s="301"/>
      <c r="E5" s="301"/>
      <c r="F5" s="301"/>
      <c r="G5" s="302"/>
      <c r="H5" s="303"/>
      <c r="I5" s="304"/>
      <c r="J5" s="304"/>
      <c r="K5" s="304"/>
      <c r="L5" s="304"/>
      <c r="M5" s="304"/>
      <c r="N5" s="304"/>
      <c r="O5" s="104" t="s">
        <v>150</v>
      </c>
      <c r="P5" s="104"/>
      <c r="Q5" s="104"/>
      <c r="R5" s="104"/>
      <c r="S5" s="296" t="str">
        <f>IF($H$5="","",VLOOKUP($H$5,保証協会向け報告フォーマット!$C:$DM,3,FALSE))&amp;""</f>
        <v/>
      </c>
      <c r="T5" s="296"/>
      <c r="U5" s="296"/>
      <c r="V5" s="296"/>
      <c r="W5" s="296"/>
      <c r="X5" s="296"/>
      <c r="Y5" s="296"/>
      <c r="Z5" s="296"/>
      <c r="AA5" s="296"/>
      <c r="AB5" s="296"/>
      <c r="AC5" s="226" t="s">
        <v>35</v>
      </c>
      <c r="AD5" s="226"/>
      <c r="AE5" s="226"/>
      <c r="AF5" s="305" t="str">
        <f>IF($H$5="","",VLOOKUP($H$5,保証協会向け報告フォーマット!$C:$DM,4,FALSE))&amp;""</f>
        <v/>
      </c>
      <c r="AG5" s="305"/>
      <c r="AH5" s="305"/>
      <c r="AI5" s="305"/>
      <c r="AV5" s="295" t="s">
        <v>177</v>
      </c>
      <c r="AW5" s="295"/>
      <c r="AX5" s="295"/>
      <c r="AY5" s="295"/>
      <c r="AZ5" s="296" t="str">
        <f>IF($H$5="","",VLOOKUP($H$5,保証協会向け報告フォーマット!$C:$DM,6,FALSE))&amp;""</f>
        <v/>
      </c>
      <c r="BA5" s="296"/>
      <c r="BB5" s="296"/>
      <c r="BC5" s="296"/>
      <c r="BD5" s="296"/>
      <c r="BE5" s="296"/>
      <c r="BF5" s="296"/>
      <c r="BG5" s="296"/>
      <c r="BH5" s="296"/>
    </row>
    <row r="6" spans="2:72" ht="17.25" customHeight="1" x14ac:dyDescent="0.15">
      <c r="B6" s="289" t="s">
        <v>158</v>
      </c>
      <c r="C6" s="290"/>
      <c r="D6" s="290"/>
      <c r="E6" s="290"/>
      <c r="F6" s="290"/>
      <c r="G6" s="291"/>
      <c r="H6" s="292" t="str">
        <f>IF($H$5="","",VLOOKUP($H$5,保証協会向け報告フォーマット!$C:$DM,2,FALSE))&amp;""</f>
        <v/>
      </c>
      <c r="I6" s="293"/>
      <c r="J6" s="293"/>
      <c r="K6" s="293"/>
      <c r="L6" s="293"/>
      <c r="M6" s="293"/>
      <c r="N6" s="293"/>
      <c r="O6" s="293"/>
      <c r="P6" s="293"/>
      <c r="Q6" s="293"/>
      <c r="R6" s="293"/>
      <c r="S6" s="293"/>
      <c r="T6" s="293"/>
      <c r="U6" s="293"/>
      <c r="V6" s="293"/>
      <c r="W6" s="293"/>
      <c r="X6" s="293"/>
      <c r="Y6" s="293"/>
      <c r="Z6" s="293"/>
      <c r="AA6" s="293"/>
      <c r="AB6" s="293"/>
      <c r="AC6" s="293"/>
      <c r="AD6" s="293"/>
      <c r="AE6" s="293"/>
      <c r="AF6" s="293"/>
      <c r="AG6" s="293"/>
      <c r="AH6" s="293"/>
      <c r="AI6" s="294"/>
      <c r="AV6" s="295" t="s">
        <v>166</v>
      </c>
      <c r="AW6" s="295"/>
      <c r="AX6" s="295"/>
      <c r="AY6" s="295"/>
      <c r="AZ6" s="296" t="str">
        <f>IF($H$5="","",VLOOKUP($H$5,保証協会向け報告フォーマット!$C:$DM,7,FALSE))&amp;""</f>
        <v/>
      </c>
      <c r="BA6" s="296"/>
      <c r="BB6" s="296"/>
      <c r="BC6" s="296"/>
      <c r="BD6" s="296"/>
      <c r="BE6" s="296"/>
      <c r="BF6" s="296"/>
      <c r="BG6" s="296"/>
      <c r="BH6" s="296"/>
    </row>
    <row r="7" spans="2:72" ht="17.25" customHeight="1" x14ac:dyDescent="0.15">
      <c r="B7" s="46"/>
      <c r="C7" s="46"/>
      <c r="D7" s="46"/>
      <c r="E7" s="46"/>
      <c r="F7" s="46"/>
      <c r="G7" s="46"/>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V7" s="51"/>
      <c r="AW7" s="51"/>
      <c r="AX7" s="51"/>
      <c r="AY7" s="51"/>
      <c r="AZ7" s="52"/>
      <c r="BA7" s="52"/>
      <c r="BB7" s="52"/>
      <c r="BC7" s="52"/>
      <c r="BD7" s="52"/>
      <c r="BE7" s="52"/>
      <c r="BF7" s="52"/>
      <c r="BG7" s="52"/>
      <c r="BH7" s="52"/>
    </row>
    <row r="9" spans="2:72" ht="24.95" customHeight="1" x14ac:dyDescent="0.15">
      <c r="B9" s="47" t="s">
        <v>90</v>
      </c>
      <c r="AE9" s="8"/>
    </row>
    <row r="10" spans="2:72" ht="13.5" customHeight="1" x14ac:dyDescent="0.15">
      <c r="B10" s="167"/>
      <c r="C10" s="297" t="s">
        <v>136</v>
      </c>
      <c r="D10" s="298"/>
      <c r="E10" s="298"/>
      <c r="F10" s="298"/>
      <c r="G10" s="298"/>
      <c r="H10" s="298"/>
      <c r="I10" s="298"/>
      <c r="J10" s="298"/>
      <c r="K10" s="298"/>
      <c r="L10" s="298"/>
      <c r="M10" s="298"/>
      <c r="N10" s="298"/>
      <c r="O10" s="298"/>
      <c r="P10" s="299"/>
      <c r="Q10" s="298" t="s">
        <v>99</v>
      </c>
      <c r="R10" s="298"/>
      <c r="S10" s="298"/>
      <c r="T10" s="298"/>
      <c r="U10" s="298"/>
      <c r="V10" s="298"/>
      <c r="W10" s="298"/>
      <c r="X10" s="298"/>
      <c r="Y10" s="298"/>
      <c r="Z10" s="298"/>
      <c r="AA10" s="298"/>
      <c r="AB10" s="298"/>
      <c r="AC10" s="298"/>
      <c r="AD10" s="298"/>
      <c r="AE10" s="297" t="s">
        <v>102</v>
      </c>
      <c r="AF10" s="298"/>
      <c r="AG10" s="298"/>
      <c r="AH10" s="298"/>
      <c r="AI10" s="298"/>
      <c r="AJ10" s="298"/>
      <c r="AK10" s="298"/>
      <c r="AL10" s="298"/>
      <c r="AM10" s="298"/>
      <c r="AN10" s="298"/>
      <c r="AO10" s="298"/>
      <c r="AP10" s="298"/>
      <c r="AQ10" s="298"/>
      <c r="AR10" s="299"/>
      <c r="AS10" s="298" t="s">
        <v>100</v>
      </c>
      <c r="AT10" s="298"/>
      <c r="AU10" s="298"/>
      <c r="AV10" s="298"/>
      <c r="AW10" s="298"/>
      <c r="AX10" s="298"/>
      <c r="AY10" s="298"/>
      <c r="AZ10" s="298"/>
      <c r="BA10" s="298"/>
      <c r="BB10" s="298"/>
      <c r="BC10" s="298"/>
      <c r="BD10" s="298"/>
      <c r="BE10" s="298"/>
      <c r="BF10" s="298"/>
      <c r="BG10" s="297" t="s">
        <v>96</v>
      </c>
      <c r="BH10" s="298"/>
      <c r="BI10" s="298"/>
      <c r="BJ10" s="298"/>
      <c r="BK10" s="298"/>
      <c r="BL10" s="298"/>
      <c r="BM10" s="298"/>
      <c r="BN10" s="298"/>
      <c r="BO10" s="298"/>
      <c r="BP10" s="298"/>
      <c r="BQ10" s="298"/>
      <c r="BR10" s="298"/>
      <c r="BS10" s="298"/>
      <c r="BT10" s="299"/>
    </row>
    <row r="11" spans="2:72" ht="13.5" customHeight="1" x14ac:dyDescent="0.15">
      <c r="B11" s="169"/>
      <c r="C11" s="286" t="str">
        <f>IF($H$5="","",VLOOKUP($H$5,保証協会向け報告フォーマット!$C:$DM,48,FALSE))&amp;""</f>
        <v/>
      </c>
      <c r="D11" s="287"/>
      <c r="E11" s="287"/>
      <c r="F11" s="287"/>
      <c r="G11" s="287"/>
      <c r="H11" s="287"/>
      <c r="I11" s="287"/>
      <c r="J11" s="287"/>
      <c r="K11" s="287"/>
      <c r="L11" s="287"/>
      <c r="M11" s="287"/>
      <c r="N11" s="287"/>
      <c r="O11" s="287"/>
      <c r="P11" s="288"/>
      <c r="Q11" s="287" t="str">
        <f>IF($H$5="","",VLOOKUP($H$5,保証協会向け報告フォーマット!$C:$DM,55,FALSE))&amp;""</f>
        <v/>
      </c>
      <c r="R11" s="287"/>
      <c r="S11" s="287"/>
      <c r="T11" s="287"/>
      <c r="U11" s="287"/>
      <c r="V11" s="287"/>
      <c r="W11" s="287"/>
      <c r="X11" s="287"/>
      <c r="Y11" s="287"/>
      <c r="Z11" s="287"/>
      <c r="AA11" s="287"/>
      <c r="AB11" s="287"/>
      <c r="AC11" s="287"/>
      <c r="AD11" s="287"/>
      <c r="AE11" s="286" t="str">
        <f>IF($H$5="","",VLOOKUP($H$5,保証協会向け報告フォーマット!$C:$DM,62,FALSE))&amp;""</f>
        <v/>
      </c>
      <c r="AF11" s="287"/>
      <c r="AG11" s="287"/>
      <c r="AH11" s="287"/>
      <c r="AI11" s="287"/>
      <c r="AJ11" s="287"/>
      <c r="AK11" s="287"/>
      <c r="AL11" s="287"/>
      <c r="AM11" s="287"/>
      <c r="AN11" s="287"/>
      <c r="AO11" s="287"/>
      <c r="AP11" s="287"/>
      <c r="AQ11" s="287"/>
      <c r="AR11" s="288"/>
      <c r="AS11" s="287" t="str">
        <f>IF($H$5="","",VLOOKUP($H$5,保証協会向け報告フォーマット!$C:$DM,69,FALSE))&amp;""</f>
        <v/>
      </c>
      <c r="AT11" s="287"/>
      <c r="AU11" s="287"/>
      <c r="AV11" s="287"/>
      <c r="AW11" s="287"/>
      <c r="AX11" s="287"/>
      <c r="AY11" s="287"/>
      <c r="AZ11" s="287"/>
      <c r="BA11" s="287"/>
      <c r="BB11" s="287"/>
      <c r="BC11" s="287"/>
      <c r="BD11" s="287"/>
      <c r="BE11" s="287"/>
      <c r="BF11" s="287"/>
      <c r="BG11" s="286" t="str">
        <f>IF($H$5="","",VLOOKUP($H$5,保証協会向け報告フォーマット!$C:$DM,76,FALSE))&amp;""</f>
        <v/>
      </c>
      <c r="BH11" s="287"/>
      <c r="BI11" s="287"/>
      <c r="BJ11" s="287"/>
      <c r="BK11" s="287"/>
      <c r="BL11" s="287"/>
      <c r="BM11" s="287"/>
      <c r="BN11" s="287"/>
      <c r="BO11" s="287"/>
      <c r="BP11" s="287"/>
      <c r="BQ11" s="287"/>
      <c r="BR11" s="287"/>
      <c r="BS11" s="287"/>
      <c r="BT11" s="288"/>
    </row>
    <row r="12" spans="2:72" ht="13.5" customHeight="1" x14ac:dyDescent="0.15">
      <c r="B12" s="171" t="s">
        <v>43</v>
      </c>
      <c r="C12" s="257" t="s">
        <v>91</v>
      </c>
      <c r="D12" s="258"/>
      <c r="E12" s="258"/>
      <c r="F12" s="258"/>
      <c r="G12" s="258"/>
      <c r="H12" s="258"/>
      <c r="I12" s="258"/>
      <c r="J12" s="258"/>
      <c r="K12" s="258"/>
      <c r="L12" s="258"/>
      <c r="M12" s="258"/>
      <c r="N12" s="258"/>
      <c r="O12" s="258"/>
      <c r="P12" s="285"/>
      <c r="Q12" s="258" t="s">
        <v>91</v>
      </c>
      <c r="R12" s="258"/>
      <c r="S12" s="258"/>
      <c r="T12" s="258"/>
      <c r="U12" s="258"/>
      <c r="V12" s="258"/>
      <c r="W12" s="258"/>
      <c r="X12" s="258"/>
      <c r="Y12" s="258"/>
      <c r="Z12" s="258"/>
      <c r="AA12" s="258"/>
      <c r="AB12" s="258"/>
      <c r="AC12" s="258"/>
      <c r="AD12" s="258"/>
      <c r="AE12" s="257" t="s">
        <v>91</v>
      </c>
      <c r="AF12" s="258"/>
      <c r="AG12" s="258"/>
      <c r="AH12" s="258"/>
      <c r="AI12" s="258"/>
      <c r="AJ12" s="258"/>
      <c r="AK12" s="258"/>
      <c r="AL12" s="258"/>
      <c r="AM12" s="258"/>
      <c r="AN12" s="258"/>
      <c r="AO12" s="258"/>
      <c r="AP12" s="258"/>
      <c r="AQ12" s="258"/>
      <c r="AR12" s="285"/>
      <c r="AS12" s="258" t="s">
        <v>91</v>
      </c>
      <c r="AT12" s="258"/>
      <c r="AU12" s="258"/>
      <c r="AV12" s="258"/>
      <c r="AW12" s="258"/>
      <c r="AX12" s="258"/>
      <c r="AY12" s="258"/>
      <c r="AZ12" s="258"/>
      <c r="BA12" s="258"/>
      <c r="BB12" s="258"/>
      <c r="BC12" s="258"/>
      <c r="BD12" s="258"/>
      <c r="BE12" s="258"/>
      <c r="BF12" s="258"/>
      <c r="BG12" s="257" t="s">
        <v>91</v>
      </c>
      <c r="BH12" s="258"/>
      <c r="BI12" s="258"/>
      <c r="BJ12" s="258"/>
      <c r="BK12" s="258"/>
      <c r="BL12" s="258"/>
      <c r="BM12" s="258"/>
      <c r="BN12" s="258"/>
      <c r="BO12" s="258"/>
      <c r="BP12" s="258"/>
      <c r="BQ12" s="258"/>
      <c r="BR12" s="258"/>
      <c r="BS12" s="258"/>
      <c r="BT12" s="285"/>
    </row>
    <row r="13" spans="2:72" ht="13.5" customHeight="1" x14ac:dyDescent="0.15">
      <c r="B13" s="171"/>
      <c r="C13" s="176" t="str">
        <f>IF($H$5="","",VLOOKUP($H$5,保証協会向け報告フォーマット!$C:$DM,8,FALSE))&amp;""</f>
        <v/>
      </c>
      <c r="D13" s="174"/>
      <c r="E13" s="174"/>
      <c r="F13" s="174"/>
      <c r="G13" s="174"/>
      <c r="H13" s="174"/>
      <c r="I13" s="174"/>
      <c r="J13" s="174"/>
      <c r="K13" s="174"/>
      <c r="L13" s="174"/>
      <c r="M13" s="174"/>
      <c r="N13" s="174"/>
      <c r="O13" s="174"/>
      <c r="P13" s="177"/>
      <c r="Q13" s="174" t="str">
        <f>IF($H$5="","",VLOOKUP($H$5,保証協会向け報告フォーマット!$C:$DM,12,FALSE))&amp;""</f>
        <v/>
      </c>
      <c r="R13" s="174"/>
      <c r="S13" s="174"/>
      <c r="T13" s="174"/>
      <c r="U13" s="174"/>
      <c r="V13" s="174"/>
      <c r="W13" s="174"/>
      <c r="X13" s="174"/>
      <c r="Y13" s="174"/>
      <c r="Z13" s="174"/>
      <c r="AA13" s="174"/>
      <c r="AB13" s="174"/>
      <c r="AC13" s="174"/>
      <c r="AD13" s="174"/>
      <c r="AE13" s="176" t="str">
        <f>IF($H$5="","",VLOOKUP($H$5,保証協会向け報告フォーマット!$C:$DM,16,FALSE))&amp;""</f>
        <v/>
      </c>
      <c r="AF13" s="174"/>
      <c r="AG13" s="174"/>
      <c r="AH13" s="174"/>
      <c r="AI13" s="174"/>
      <c r="AJ13" s="174"/>
      <c r="AK13" s="174"/>
      <c r="AL13" s="174"/>
      <c r="AM13" s="174"/>
      <c r="AN13" s="174"/>
      <c r="AO13" s="174"/>
      <c r="AP13" s="174"/>
      <c r="AQ13" s="174"/>
      <c r="AR13" s="177"/>
      <c r="AS13" s="174" t="str">
        <f>IF($H$5="","",VLOOKUP($H$5,保証協会向け報告フォーマット!$C:$DM,20,FALSE))&amp;""</f>
        <v/>
      </c>
      <c r="AT13" s="174"/>
      <c r="AU13" s="174"/>
      <c r="AV13" s="174"/>
      <c r="AW13" s="174"/>
      <c r="AX13" s="174"/>
      <c r="AY13" s="174"/>
      <c r="AZ13" s="174"/>
      <c r="BA13" s="174"/>
      <c r="BB13" s="174"/>
      <c r="BC13" s="174"/>
      <c r="BD13" s="174"/>
      <c r="BE13" s="174"/>
      <c r="BF13" s="174"/>
      <c r="BG13" s="176" t="str">
        <f>IF($H$5="","",VLOOKUP($H$5,保証協会向け報告フォーマット!$C:$DM,24,FALSE))&amp;""</f>
        <v/>
      </c>
      <c r="BH13" s="174"/>
      <c r="BI13" s="174"/>
      <c r="BJ13" s="174"/>
      <c r="BK13" s="174"/>
      <c r="BL13" s="174"/>
      <c r="BM13" s="174"/>
      <c r="BN13" s="174"/>
      <c r="BO13" s="174"/>
      <c r="BP13" s="174"/>
      <c r="BQ13" s="174"/>
      <c r="BR13" s="174"/>
      <c r="BS13" s="174"/>
      <c r="BT13" s="177"/>
    </row>
    <row r="14" spans="2:72" ht="13.5" customHeight="1" x14ac:dyDescent="0.15">
      <c r="B14" s="171"/>
      <c r="C14" s="176"/>
      <c r="D14" s="174"/>
      <c r="E14" s="174"/>
      <c r="F14" s="174"/>
      <c r="G14" s="174"/>
      <c r="H14" s="174"/>
      <c r="I14" s="174"/>
      <c r="J14" s="174"/>
      <c r="K14" s="174"/>
      <c r="L14" s="174"/>
      <c r="M14" s="174"/>
      <c r="N14" s="174"/>
      <c r="O14" s="174"/>
      <c r="P14" s="177"/>
      <c r="Q14" s="174"/>
      <c r="R14" s="174"/>
      <c r="S14" s="174"/>
      <c r="T14" s="174"/>
      <c r="U14" s="174"/>
      <c r="V14" s="174"/>
      <c r="W14" s="174"/>
      <c r="X14" s="174"/>
      <c r="Y14" s="174"/>
      <c r="Z14" s="174"/>
      <c r="AA14" s="174"/>
      <c r="AB14" s="174"/>
      <c r="AC14" s="174"/>
      <c r="AD14" s="174"/>
      <c r="AE14" s="176"/>
      <c r="AF14" s="174"/>
      <c r="AG14" s="174"/>
      <c r="AH14" s="174"/>
      <c r="AI14" s="174"/>
      <c r="AJ14" s="174"/>
      <c r="AK14" s="174"/>
      <c r="AL14" s="174"/>
      <c r="AM14" s="174"/>
      <c r="AN14" s="174"/>
      <c r="AO14" s="174"/>
      <c r="AP14" s="174"/>
      <c r="AQ14" s="174"/>
      <c r="AR14" s="177"/>
      <c r="AS14" s="174"/>
      <c r="AT14" s="174"/>
      <c r="AU14" s="174"/>
      <c r="AV14" s="174"/>
      <c r="AW14" s="174"/>
      <c r="AX14" s="174"/>
      <c r="AY14" s="174"/>
      <c r="AZ14" s="174"/>
      <c r="BA14" s="174"/>
      <c r="BB14" s="174"/>
      <c r="BC14" s="174"/>
      <c r="BD14" s="174"/>
      <c r="BE14" s="174"/>
      <c r="BF14" s="174"/>
      <c r="BG14" s="176"/>
      <c r="BH14" s="174"/>
      <c r="BI14" s="174"/>
      <c r="BJ14" s="174"/>
      <c r="BK14" s="174"/>
      <c r="BL14" s="174"/>
      <c r="BM14" s="174"/>
      <c r="BN14" s="174"/>
      <c r="BO14" s="174"/>
      <c r="BP14" s="174"/>
      <c r="BQ14" s="174"/>
      <c r="BR14" s="174"/>
      <c r="BS14" s="174"/>
      <c r="BT14" s="177"/>
    </row>
    <row r="15" spans="2:72" ht="13.5" customHeight="1" x14ac:dyDescent="0.15">
      <c r="B15" s="171"/>
      <c r="C15" s="176"/>
      <c r="D15" s="174"/>
      <c r="E15" s="174"/>
      <c r="F15" s="174"/>
      <c r="G15" s="174"/>
      <c r="H15" s="174"/>
      <c r="I15" s="174"/>
      <c r="J15" s="174"/>
      <c r="K15" s="174"/>
      <c r="L15" s="174"/>
      <c r="M15" s="174"/>
      <c r="N15" s="174"/>
      <c r="O15" s="174"/>
      <c r="P15" s="177"/>
      <c r="Q15" s="174"/>
      <c r="R15" s="174"/>
      <c r="S15" s="174"/>
      <c r="T15" s="174"/>
      <c r="U15" s="174"/>
      <c r="V15" s="174"/>
      <c r="W15" s="174"/>
      <c r="X15" s="174"/>
      <c r="Y15" s="174"/>
      <c r="Z15" s="174"/>
      <c r="AA15" s="174"/>
      <c r="AB15" s="174"/>
      <c r="AC15" s="174"/>
      <c r="AD15" s="174"/>
      <c r="AE15" s="176"/>
      <c r="AF15" s="174"/>
      <c r="AG15" s="174"/>
      <c r="AH15" s="174"/>
      <c r="AI15" s="174"/>
      <c r="AJ15" s="174"/>
      <c r="AK15" s="174"/>
      <c r="AL15" s="174"/>
      <c r="AM15" s="174"/>
      <c r="AN15" s="174"/>
      <c r="AO15" s="174"/>
      <c r="AP15" s="174"/>
      <c r="AQ15" s="174"/>
      <c r="AR15" s="177"/>
      <c r="AS15" s="174"/>
      <c r="AT15" s="174"/>
      <c r="AU15" s="174"/>
      <c r="AV15" s="174"/>
      <c r="AW15" s="174"/>
      <c r="AX15" s="174"/>
      <c r="AY15" s="174"/>
      <c r="AZ15" s="174"/>
      <c r="BA15" s="174"/>
      <c r="BB15" s="174"/>
      <c r="BC15" s="174"/>
      <c r="BD15" s="174"/>
      <c r="BE15" s="174"/>
      <c r="BF15" s="174"/>
      <c r="BG15" s="176"/>
      <c r="BH15" s="174"/>
      <c r="BI15" s="174"/>
      <c r="BJ15" s="174"/>
      <c r="BK15" s="174"/>
      <c r="BL15" s="174"/>
      <c r="BM15" s="174"/>
      <c r="BN15" s="174"/>
      <c r="BO15" s="174"/>
      <c r="BP15" s="174"/>
      <c r="BQ15" s="174"/>
      <c r="BR15" s="174"/>
      <c r="BS15" s="174"/>
      <c r="BT15" s="177"/>
    </row>
    <row r="16" spans="2:72" ht="13.5" customHeight="1" x14ac:dyDescent="0.15">
      <c r="B16" s="171"/>
      <c r="C16" s="178"/>
      <c r="D16" s="175"/>
      <c r="E16" s="175"/>
      <c r="F16" s="175"/>
      <c r="G16" s="175"/>
      <c r="H16" s="175"/>
      <c r="I16" s="175"/>
      <c r="J16" s="175"/>
      <c r="K16" s="175"/>
      <c r="L16" s="175"/>
      <c r="M16" s="175"/>
      <c r="N16" s="175"/>
      <c r="O16" s="175"/>
      <c r="P16" s="179"/>
      <c r="Q16" s="175"/>
      <c r="R16" s="175"/>
      <c r="S16" s="175"/>
      <c r="T16" s="175"/>
      <c r="U16" s="175"/>
      <c r="V16" s="175"/>
      <c r="W16" s="175"/>
      <c r="X16" s="175"/>
      <c r="Y16" s="175"/>
      <c r="Z16" s="175"/>
      <c r="AA16" s="175"/>
      <c r="AB16" s="175"/>
      <c r="AC16" s="175"/>
      <c r="AD16" s="175"/>
      <c r="AE16" s="178"/>
      <c r="AF16" s="175"/>
      <c r="AG16" s="175"/>
      <c r="AH16" s="175"/>
      <c r="AI16" s="175"/>
      <c r="AJ16" s="175"/>
      <c r="AK16" s="175"/>
      <c r="AL16" s="175"/>
      <c r="AM16" s="175"/>
      <c r="AN16" s="175"/>
      <c r="AO16" s="175"/>
      <c r="AP16" s="175"/>
      <c r="AQ16" s="175"/>
      <c r="AR16" s="179"/>
      <c r="AS16" s="175"/>
      <c r="AT16" s="175"/>
      <c r="AU16" s="175"/>
      <c r="AV16" s="175"/>
      <c r="AW16" s="175"/>
      <c r="AX16" s="175"/>
      <c r="AY16" s="175"/>
      <c r="AZ16" s="175"/>
      <c r="BA16" s="175"/>
      <c r="BB16" s="175"/>
      <c r="BC16" s="175"/>
      <c r="BD16" s="175"/>
      <c r="BE16" s="175"/>
      <c r="BF16" s="175"/>
      <c r="BG16" s="178"/>
      <c r="BH16" s="175"/>
      <c r="BI16" s="175"/>
      <c r="BJ16" s="175"/>
      <c r="BK16" s="175"/>
      <c r="BL16" s="175"/>
      <c r="BM16" s="175"/>
      <c r="BN16" s="175"/>
      <c r="BO16" s="175"/>
      <c r="BP16" s="175"/>
      <c r="BQ16" s="175"/>
      <c r="BR16" s="175"/>
      <c r="BS16" s="175"/>
      <c r="BT16" s="179"/>
    </row>
    <row r="17" spans="2:72" ht="13.5" customHeight="1" x14ac:dyDescent="0.15">
      <c r="B17" s="171"/>
      <c r="C17" s="277" t="s">
        <v>94</v>
      </c>
      <c r="D17" s="278"/>
      <c r="E17" s="278"/>
      <c r="F17" s="278"/>
      <c r="G17" s="278"/>
      <c r="H17" s="278"/>
      <c r="I17" s="278"/>
      <c r="J17" s="278"/>
      <c r="K17" s="278"/>
      <c r="L17" s="278"/>
      <c r="M17" s="278"/>
      <c r="N17" s="278"/>
      <c r="O17" s="278"/>
      <c r="P17" s="279"/>
      <c r="Q17" s="277" t="s">
        <v>94</v>
      </c>
      <c r="R17" s="278"/>
      <c r="S17" s="278"/>
      <c r="T17" s="278"/>
      <c r="U17" s="278"/>
      <c r="V17" s="278"/>
      <c r="W17" s="278"/>
      <c r="X17" s="278"/>
      <c r="Y17" s="278"/>
      <c r="Z17" s="278"/>
      <c r="AA17" s="278"/>
      <c r="AB17" s="278"/>
      <c r="AC17" s="278"/>
      <c r="AD17" s="279"/>
      <c r="AE17" s="277" t="s">
        <v>94</v>
      </c>
      <c r="AF17" s="278"/>
      <c r="AG17" s="278"/>
      <c r="AH17" s="278"/>
      <c r="AI17" s="278"/>
      <c r="AJ17" s="278"/>
      <c r="AK17" s="278"/>
      <c r="AL17" s="278"/>
      <c r="AM17" s="278"/>
      <c r="AN17" s="278"/>
      <c r="AO17" s="278"/>
      <c r="AP17" s="278"/>
      <c r="AQ17" s="278"/>
      <c r="AR17" s="279"/>
      <c r="AS17" s="277" t="s">
        <v>94</v>
      </c>
      <c r="AT17" s="278"/>
      <c r="AU17" s="278"/>
      <c r="AV17" s="278"/>
      <c r="AW17" s="278"/>
      <c r="AX17" s="278"/>
      <c r="AY17" s="278"/>
      <c r="AZ17" s="278"/>
      <c r="BA17" s="278"/>
      <c r="BB17" s="278"/>
      <c r="BC17" s="278"/>
      <c r="BD17" s="278"/>
      <c r="BE17" s="278"/>
      <c r="BF17" s="279"/>
      <c r="BG17" s="277" t="s">
        <v>94</v>
      </c>
      <c r="BH17" s="278"/>
      <c r="BI17" s="278"/>
      <c r="BJ17" s="278"/>
      <c r="BK17" s="278"/>
      <c r="BL17" s="278"/>
      <c r="BM17" s="278"/>
      <c r="BN17" s="278"/>
      <c r="BO17" s="278"/>
      <c r="BP17" s="278"/>
      <c r="BQ17" s="278"/>
      <c r="BR17" s="278"/>
      <c r="BS17" s="278"/>
      <c r="BT17" s="279"/>
    </row>
    <row r="18" spans="2:72" ht="13.5" customHeight="1" x14ac:dyDescent="0.15">
      <c r="B18" s="171"/>
      <c r="C18" s="180" t="str">
        <f>IF($H$5="","",VLOOKUP($H$5,保証協会向け報告フォーマット!$C:$DM,28,FALSE))&amp;""</f>
        <v/>
      </c>
      <c r="D18" s="181"/>
      <c r="E18" s="181"/>
      <c r="F18" s="181"/>
      <c r="G18" s="181"/>
      <c r="H18" s="181"/>
      <c r="I18" s="181"/>
      <c r="J18" s="181"/>
      <c r="K18" s="181"/>
      <c r="L18" s="181"/>
      <c r="M18" s="181"/>
      <c r="N18" s="181"/>
      <c r="O18" s="181"/>
      <c r="P18" s="182"/>
      <c r="Q18" s="181" t="str">
        <f>IF($H$5="","",VLOOKUP($H$5,保証協会向け報告フォーマット!$C:$DM,32,FALSE))&amp;""</f>
        <v/>
      </c>
      <c r="R18" s="181"/>
      <c r="S18" s="181"/>
      <c r="T18" s="181"/>
      <c r="U18" s="181"/>
      <c r="V18" s="181"/>
      <c r="W18" s="181"/>
      <c r="X18" s="181"/>
      <c r="Y18" s="181"/>
      <c r="Z18" s="181"/>
      <c r="AA18" s="181"/>
      <c r="AB18" s="181"/>
      <c r="AC18" s="181"/>
      <c r="AD18" s="181"/>
      <c r="AE18" s="180" t="str">
        <f>IF($H$5="","",VLOOKUP($H$5,保証協会向け報告フォーマット!$C:$DM,36,FALSE))&amp;""</f>
        <v/>
      </c>
      <c r="AF18" s="181"/>
      <c r="AG18" s="181"/>
      <c r="AH18" s="181"/>
      <c r="AI18" s="181"/>
      <c r="AJ18" s="181"/>
      <c r="AK18" s="181"/>
      <c r="AL18" s="181"/>
      <c r="AM18" s="181"/>
      <c r="AN18" s="181"/>
      <c r="AO18" s="181"/>
      <c r="AP18" s="181"/>
      <c r="AQ18" s="181"/>
      <c r="AR18" s="182"/>
      <c r="AS18" s="181" t="str">
        <f>IF($H$5="","",VLOOKUP($H$5,保証協会向け報告フォーマット!$C:$DM,40,FALSE))&amp;""</f>
        <v/>
      </c>
      <c r="AT18" s="181"/>
      <c r="AU18" s="181"/>
      <c r="AV18" s="181"/>
      <c r="AW18" s="181"/>
      <c r="AX18" s="181"/>
      <c r="AY18" s="181"/>
      <c r="AZ18" s="181"/>
      <c r="BA18" s="181"/>
      <c r="BB18" s="181"/>
      <c r="BC18" s="181"/>
      <c r="BD18" s="181"/>
      <c r="BE18" s="181"/>
      <c r="BF18" s="181"/>
      <c r="BG18" s="180" t="str">
        <f>IF($H$5="","",VLOOKUP($H$5,保証協会向け報告フォーマット!$C:$DM,44,FALSE))&amp;""</f>
        <v/>
      </c>
      <c r="BH18" s="181"/>
      <c r="BI18" s="181"/>
      <c r="BJ18" s="181"/>
      <c r="BK18" s="181"/>
      <c r="BL18" s="181"/>
      <c r="BM18" s="181"/>
      <c r="BN18" s="181"/>
      <c r="BO18" s="181"/>
      <c r="BP18" s="181"/>
      <c r="BQ18" s="181"/>
      <c r="BR18" s="181"/>
      <c r="BS18" s="181"/>
      <c r="BT18" s="182"/>
    </row>
    <row r="19" spans="2:72" ht="13.5" customHeight="1" x14ac:dyDescent="0.15">
      <c r="B19" s="171"/>
      <c r="C19" s="176"/>
      <c r="D19" s="174"/>
      <c r="E19" s="174"/>
      <c r="F19" s="174"/>
      <c r="G19" s="174"/>
      <c r="H19" s="174"/>
      <c r="I19" s="174"/>
      <c r="J19" s="174"/>
      <c r="K19" s="174"/>
      <c r="L19" s="174"/>
      <c r="M19" s="174"/>
      <c r="N19" s="174"/>
      <c r="O19" s="174"/>
      <c r="P19" s="177"/>
      <c r="Q19" s="174"/>
      <c r="R19" s="174"/>
      <c r="S19" s="174"/>
      <c r="T19" s="174"/>
      <c r="U19" s="174"/>
      <c r="V19" s="174"/>
      <c r="W19" s="174"/>
      <c r="X19" s="174"/>
      <c r="Y19" s="174"/>
      <c r="Z19" s="174"/>
      <c r="AA19" s="174"/>
      <c r="AB19" s="174"/>
      <c r="AC19" s="174"/>
      <c r="AD19" s="174"/>
      <c r="AE19" s="176"/>
      <c r="AF19" s="174"/>
      <c r="AG19" s="174"/>
      <c r="AH19" s="174"/>
      <c r="AI19" s="174"/>
      <c r="AJ19" s="174"/>
      <c r="AK19" s="174"/>
      <c r="AL19" s="174"/>
      <c r="AM19" s="174"/>
      <c r="AN19" s="174"/>
      <c r="AO19" s="174"/>
      <c r="AP19" s="174"/>
      <c r="AQ19" s="174"/>
      <c r="AR19" s="177"/>
      <c r="AS19" s="174"/>
      <c r="AT19" s="174"/>
      <c r="AU19" s="174"/>
      <c r="AV19" s="174"/>
      <c r="AW19" s="174"/>
      <c r="AX19" s="174"/>
      <c r="AY19" s="174"/>
      <c r="AZ19" s="174"/>
      <c r="BA19" s="174"/>
      <c r="BB19" s="174"/>
      <c r="BC19" s="174"/>
      <c r="BD19" s="174"/>
      <c r="BE19" s="174"/>
      <c r="BF19" s="174"/>
      <c r="BG19" s="176"/>
      <c r="BH19" s="174"/>
      <c r="BI19" s="174"/>
      <c r="BJ19" s="174"/>
      <c r="BK19" s="174"/>
      <c r="BL19" s="174"/>
      <c r="BM19" s="174"/>
      <c r="BN19" s="174"/>
      <c r="BO19" s="174"/>
      <c r="BP19" s="174"/>
      <c r="BQ19" s="174"/>
      <c r="BR19" s="174"/>
      <c r="BS19" s="174"/>
      <c r="BT19" s="177"/>
    </row>
    <row r="20" spans="2:72" ht="13.5" customHeight="1" x14ac:dyDescent="0.15">
      <c r="B20" s="171"/>
      <c r="C20" s="176"/>
      <c r="D20" s="174"/>
      <c r="E20" s="174"/>
      <c r="F20" s="174"/>
      <c r="G20" s="174"/>
      <c r="H20" s="174"/>
      <c r="I20" s="174"/>
      <c r="J20" s="174"/>
      <c r="K20" s="174"/>
      <c r="L20" s="174"/>
      <c r="M20" s="174"/>
      <c r="N20" s="174"/>
      <c r="O20" s="174"/>
      <c r="P20" s="177"/>
      <c r="Q20" s="174"/>
      <c r="R20" s="174"/>
      <c r="S20" s="174"/>
      <c r="T20" s="174"/>
      <c r="U20" s="174"/>
      <c r="V20" s="174"/>
      <c r="W20" s="174"/>
      <c r="X20" s="174"/>
      <c r="Y20" s="174"/>
      <c r="Z20" s="174"/>
      <c r="AA20" s="174"/>
      <c r="AB20" s="174"/>
      <c r="AC20" s="174"/>
      <c r="AD20" s="174"/>
      <c r="AE20" s="176"/>
      <c r="AF20" s="174"/>
      <c r="AG20" s="174"/>
      <c r="AH20" s="174"/>
      <c r="AI20" s="174"/>
      <c r="AJ20" s="174"/>
      <c r="AK20" s="174"/>
      <c r="AL20" s="174"/>
      <c r="AM20" s="174"/>
      <c r="AN20" s="174"/>
      <c r="AO20" s="174"/>
      <c r="AP20" s="174"/>
      <c r="AQ20" s="174"/>
      <c r="AR20" s="177"/>
      <c r="AS20" s="174"/>
      <c r="AT20" s="174"/>
      <c r="AU20" s="174"/>
      <c r="AV20" s="174"/>
      <c r="AW20" s="174"/>
      <c r="AX20" s="174"/>
      <c r="AY20" s="174"/>
      <c r="AZ20" s="174"/>
      <c r="BA20" s="174"/>
      <c r="BB20" s="174"/>
      <c r="BC20" s="174"/>
      <c r="BD20" s="174"/>
      <c r="BE20" s="174"/>
      <c r="BF20" s="174"/>
      <c r="BG20" s="176"/>
      <c r="BH20" s="174"/>
      <c r="BI20" s="174"/>
      <c r="BJ20" s="174"/>
      <c r="BK20" s="174"/>
      <c r="BL20" s="174"/>
      <c r="BM20" s="174"/>
      <c r="BN20" s="174"/>
      <c r="BO20" s="174"/>
      <c r="BP20" s="174"/>
      <c r="BQ20" s="174"/>
      <c r="BR20" s="174"/>
      <c r="BS20" s="174"/>
      <c r="BT20" s="177"/>
    </row>
    <row r="21" spans="2:72" ht="13.5" customHeight="1" x14ac:dyDescent="0.15">
      <c r="B21" s="171"/>
      <c r="C21" s="178"/>
      <c r="D21" s="175"/>
      <c r="E21" s="175"/>
      <c r="F21" s="175"/>
      <c r="G21" s="175"/>
      <c r="H21" s="175"/>
      <c r="I21" s="175"/>
      <c r="J21" s="175"/>
      <c r="K21" s="175"/>
      <c r="L21" s="175"/>
      <c r="M21" s="175"/>
      <c r="N21" s="175"/>
      <c r="O21" s="175"/>
      <c r="P21" s="179"/>
      <c r="Q21" s="175"/>
      <c r="R21" s="175"/>
      <c r="S21" s="175"/>
      <c r="T21" s="175"/>
      <c r="U21" s="175"/>
      <c r="V21" s="175"/>
      <c r="W21" s="175"/>
      <c r="X21" s="175"/>
      <c r="Y21" s="175"/>
      <c r="Z21" s="175"/>
      <c r="AA21" s="175"/>
      <c r="AB21" s="175"/>
      <c r="AC21" s="175"/>
      <c r="AD21" s="175"/>
      <c r="AE21" s="178"/>
      <c r="AF21" s="175"/>
      <c r="AG21" s="175"/>
      <c r="AH21" s="175"/>
      <c r="AI21" s="175"/>
      <c r="AJ21" s="175"/>
      <c r="AK21" s="175"/>
      <c r="AL21" s="175"/>
      <c r="AM21" s="175"/>
      <c r="AN21" s="175"/>
      <c r="AO21" s="175"/>
      <c r="AP21" s="175"/>
      <c r="AQ21" s="175"/>
      <c r="AR21" s="179"/>
      <c r="AS21" s="175"/>
      <c r="AT21" s="175"/>
      <c r="AU21" s="175"/>
      <c r="AV21" s="175"/>
      <c r="AW21" s="175"/>
      <c r="AX21" s="175"/>
      <c r="AY21" s="175"/>
      <c r="AZ21" s="175"/>
      <c r="BA21" s="175"/>
      <c r="BB21" s="175"/>
      <c r="BC21" s="175"/>
      <c r="BD21" s="175"/>
      <c r="BE21" s="175"/>
      <c r="BF21" s="175"/>
      <c r="BG21" s="178"/>
      <c r="BH21" s="175"/>
      <c r="BI21" s="175"/>
      <c r="BJ21" s="175"/>
      <c r="BK21" s="175"/>
      <c r="BL21" s="175"/>
      <c r="BM21" s="175"/>
      <c r="BN21" s="175"/>
      <c r="BO21" s="175"/>
      <c r="BP21" s="175"/>
      <c r="BQ21" s="175"/>
      <c r="BR21" s="175"/>
      <c r="BS21" s="175"/>
      <c r="BT21" s="179"/>
    </row>
    <row r="22" spans="2:72" ht="13.5" customHeight="1" x14ac:dyDescent="0.15">
      <c r="B22" s="171" t="s">
        <v>45</v>
      </c>
      <c r="C22" s="257" t="s">
        <v>91</v>
      </c>
      <c r="D22" s="258"/>
      <c r="E22" s="258"/>
      <c r="F22" s="258"/>
      <c r="G22" s="258"/>
      <c r="H22" s="258"/>
      <c r="I22" s="258"/>
      <c r="J22" s="258"/>
      <c r="K22" s="258"/>
      <c r="L22" s="258"/>
      <c r="M22" s="258"/>
      <c r="N22" s="258"/>
      <c r="O22" s="258"/>
      <c r="P22" s="285"/>
      <c r="Q22" s="258" t="s">
        <v>91</v>
      </c>
      <c r="R22" s="258"/>
      <c r="S22" s="258"/>
      <c r="T22" s="258"/>
      <c r="U22" s="258"/>
      <c r="V22" s="258"/>
      <c r="W22" s="258"/>
      <c r="X22" s="258"/>
      <c r="Y22" s="258"/>
      <c r="Z22" s="258"/>
      <c r="AA22" s="258"/>
      <c r="AB22" s="258"/>
      <c r="AC22" s="258"/>
      <c r="AD22" s="258"/>
      <c r="AE22" s="257" t="s">
        <v>91</v>
      </c>
      <c r="AF22" s="258"/>
      <c r="AG22" s="258"/>
      <c r="AH22" s="258"/>
      <c r="AI22" s="258"/>
      <c r="AJ22" s="258"/>
      <c r="AK22" s="258"/>
      <c r="AL22" s="258"/>
      <c r="AM22" s="258"/>
      <c r="AN22" s="258"/>
      <c r="AO22" s="258"/>
      <c r="AP22" s="258"/>
      <c r="AQ22" s="258"/>
      <c r="AR22" s="285"/>
      <c r="AS22" s="258" t="s">
        <v>91</v>
      </c>
      <c r="AT22" s="258"/>
      <c r="AU22" s="258"/>
      <c r="AV22" s="258"/>
      <c r="AW22" s="258"/>
      <c r="AX22" s="258"/>
      <c r="AY22" s="258"/>
      <c r="AZ22" s="258"/>
      <c r="BA22" s="258"/>
      <c r="BB22" s="258"/>
      <c r="BC22" s="258"/>
      <c r="BD22" s="258"/>
      <c r="BE22" s="258"/>
      <c r="BF22" s="258"/>
      <c r="BG22" s="257" t="s">
        <v>91</v>
      </c>
      <c r="BH22" s="258"/>
      <c r="BI22" s="258"/>
      <c r="BJ22" s="258"/>
      <c r="BK22" s="258"/>
      <c r="BL22" s="258"/>
      <c r="BM22" s="258"/>
      <c r="BN22" s="258"/>
      <c r="BO22" s="258"/>
      <c r="BP22" s="258"/>
      <c r="BQ22" s="258"/>
      <c r="BR22" s="258"/>
      <c r="BS22" s="258"/>
      <c r="BT22" s="285"/>
    </row>
    <row r="23" spans="2:72" ht="13.5" customHeight="1" x14ac:dyDescent="0.15">
      <c r="B23" s="171"/>
      <c r="C23" s="176" t="str">
        <f>IF($H$5="","",VLOOKUP($H$5,保証協会向け報告フォーマット!$C:$DM,9,FALSE))&amp;""</f>
        <v/>
      </c>
      <c r="D23" s="174"/>
      <c r="E23" s="174"/>
      <c r="F23" s="174"/>
      <c r="G23" s="174"/>
      <c r="H23" s="174"/>
      <c r="I23" s="174"/>
      <c r="J23" s="174"/>
      <c r="K23" s="174"/>
      <c r="L23" s="174"/>
      <c r="M23" s="174"/>
      <c r="N23" s="174"/>
      <c r="O23" s="174"/>
      <c r="P23" s="177"/>
      <c r="Q23" s="174" t="str">
        <f>IF($H$5="","",VLOOKUP($H$5,保証協会向け報告フォーマット!$C:$DM,13,FALSE))&amp;""</f>
        <v/>
      </c>
      <c r="R23" s="174"/>
      <c r="S23" s="174"/>
      <c r="T23" s="174"/>
      <c r="U23" s="174"/>
      <c r="V23" s="174"/>
      <c r="W23" s="174"/>
      <c r="X23" s="174"/>
      <c r="Y23" s="174"/>
      <c r="Z23" s="174"/>
      <c r="AA23" s="174"/>
      <c r="AB23" s="174"/>
      <c r="AC23" s="174"/>
      <c r="AD23" s="174"/>
      <c r="AE23" s="176" t="str">
        <f>IF($H$5="","",VLOOKUP($H$5,保証協会向け報告フォーマット!$C:$DM,17,FALSE))&amp;""</f>
        <v/>
      </c>
      <c r="AF23" s="174"/>
      <c r="AG23" s="174"/>
      <c r="AH23" s="174"/>
      <c r="AI23" s="174"/>
      <c r="AJ23" s="174"/>
      <c r="AK23" s="174"/>
      <c r="AL23" s="174"/>
      <c r="AM23" s="174"/>
      <c r="AN23" s="174"/>
      <c r="AO23" s="174"/>
      <c r="AP23" s="174"/>
      <c r="AQ23" s="174"/>
      <c r="AR23" s="177"/>
      <c r="AS23" s="174" t="str">
        <f>IF($H$5="","",VLOOKUP($H$5,保証協会向け報告フォーマット!$C:$DM,21,FALSE))&amp;""</f>
        <v/>
      </c>
      <c r="AT23" s="174"/>
      <c r="AU23" s="174"/>
      <c r="AV23" s="174"/>
      <c r="AW23" s="174"/>
      <c r="AX23" s="174"/>
      <c r="AY23" s="174"/>
      <c r="AZ23" s="174"/>
      <c r="BA23" s="174"/>
      <c r="BB23" s="174"/>
      <c r="BC23" s="174"/>
      <c r="BD23" s="174"/>
      <c r="BE23" s="174"/>
      <c r="BF23" s="174"/>
      <c r="BG23" s="176" t="str">
        <f>IF($H$5="","",VLOOKUP($H$5,保証協会向け報告フォーマット!$C:$DM,25,FALSE))&amp;""</f>
        <v/>
      </c>
      <c r="BH23" s="174"/>
      <c r="BI23" s="174"/>
      <c r="BJ23" s="174"/>
      <c r="BK23" s="174"/>
      <c r="BL23" s="174"/>
      <c r="BM23" s="174"/>
      <c r="BN23" s="174"/>
      <c r="BO23" s="174"/>
      <c r="BP23" s="174"/>
      <c r="BQ23" s="174"/>
      <c r="BR23" s="174"/>
      <c r="BS23" s="174"/>
      <c r="BT23" s="177"/>
    </row>
    <row r="24" spans="2:72" ht="13.5" customHeight="1" x14ac:dyDescent="0.15">
      <c r="B24" s="171"/>
      <c r="C24" s="176"/>
      <c r="D24" s="174"/>
      <c r="E24" s="174"/>
      <c r="F24" s="174"/>
      <c r="G24" s="174"/>
      <c r="H24" s="174"/>
      <c r="I24" s="174"/>
      <c r="J24" s="174"/>
      <c r="K24" s="174"/>
      <c r="L24" s="174"/>
      <c r="M24" s="174"/>
      <c r="N24" s="174"/>
      <c r="O24" s="174"/>
      <c r="P24" s="177"/>
      <c r="Q24" s="174"/>
      <c r="R24" s="174"/>
      <c r="S24" s="174"/>
      <c r="T24" s="174"/>
      <c r="U24" s="174"/>
      <c r="V24" s="174"/>
      <c r="W24" s="174"/>
      <c r="X24" s="174"/>
      <c r="Y24" s="174"/>
      <c r="Z24" s="174"/>
      <c r="AA24" s="174"/>
      <c r="AB24" s="174"/>
      <c r="AC24" s="174"/>
      <c r="AD24" s="174"/>
      <c r="AE24" s="176"/>
      <c r="AF24" s="174"/>
      <c r="AG24" s="174"/>
      <c r="AH24" s="174"/>
      <c r="AI24" s="174"/>
      <c r="AJ24" s="174"/>
      <c r="AK24" s="174"/>
      <c r="AL24" s="174"/>
      <c r="AM24" s="174"/>
      <c r="AN24" s="174"/>
      <c r="AO24" s="174"/>
      <c r="AP24" s="174"/>
      <c r="AQ24" s="174"/>
      <c r="AR24" s="177"/>
      <c r="AS24" s="174"/>
      <c r="AT24" s="174"/>
      <c r="AU24" s="174"/>
      <c r="AV24" s="174"/>
      <c r="AW24" s="174"/>
      <c r="AX24" s="174"/>
      <c r="AY24" s="174"/>
      <c r="AZ24" s="174"/>
      <c r="BA24" s="174"/>
      <c r="BB24" s="174"/>
      <c r="BC24" s="174"/>
      <c r="BD24" s="174"/>
      <c r="BE24" s="174"/>
      <c r="BF24" s="174"/>
      <c r="BG24" s="176"/>
      <c r="BH24" s="174"/>
      <c r="BI24" s="174"/>
      <c r="BJ24" s="174"/>
      <c r="BK24" s="174"/>
      <c r="BL24" s="174"/>
      <c r="BM24" s="174"/>
      <c r="BN24" s="174"/>
      <c r="BO24" s="174"/>
      <c r="BP24" s="174"/>
      <c r="BQ24" s="174"/>
      <c r="BR24" s="174"/>
      <c r="BS24" s="174"/>
      <c r="BT24" s="177"/>
    </row>
    <row r="25" spans="2:72" ht="13.5" customHeight="1" x14ac:dyDescent="0.15">
      <c r="B25" s="171"/>
      <c r="C25" s="176"/>
      <c r="D25" s="174"/>
      <c r="E25" s="174"/>
      <c r="F25" s="174"/>
      <c r="G25" s="174"/>
      <c r="H25" s="174"/>
      <c r="I25" s="174"/>
      <c r="J25" s="174"/>
      <c r="K25" s="174"/>
      <c r="L25" s="174"/>
      <c r="M25" s="174"/>
      <c r="N25" s="174"/>
      <c r="O25" s="174"/>
      <c r="P25" s="177"/>
      <c r="Q25" s="174"/>
      <c r="R25" s="174"/>
      <c r="S25" s="174"/>
      <c r="T25" s="174"/>
      <c r="U25" s="174"/>
      <c r="V25" s="174"/>
      <c r="W25" s="174"/>
      <c r="X25" s="174"/>
      <c r="Y25" s="174"/>
      <c r="Z25" s="174"/>
      <c r="AA25" s="174"/>
      <c r="AB25" s="174"/>
      <c r="AC25" s="174"/>
      <c r="AD25" s="174"/>
      <c r="AE25" s="176"/>
      <c r="AF25" s="174"/>
      <c r="AG25" s="174"/>
      <c r="AH25" s="174"/>
      <c r="AI25" s="174"/>
      <c r="AJ25" s="174"/>
      <c r="AK25" s="174"/>
      <c r="AL25" s="174"/>
      <c r="AM25" s="174"/>
      <c r="AN25" s="174"/>
      <c r="AO25" s="174"/>
      <c r="AP25" s="174"/>
      <c r="AQ25" s="174"/>
      <c r="AR25" s="177"/>
      <c r="AS25" s="174"/>
      <c r="AT25" s="174"/>
      <c r="AU25" s="174"/>
      <c r="AV25" s="174"/>
      <c r="AW25" s="174"/>
      <c r="AX25" s="174"/>
      <c r="AY25" s="174"/>
      <c r="AZ25" s="174"/>
      <c r="BA25" s="174"/>
      <c r="BB25" s="174"/>
      <c r="BC25" s="174"/>
      <c r="BD25" s="174"/>
      <c r="BE25" s="174"/>
      <c r="BF25" s="174"/>
      <c r="BG25" s="176"/>
      <c r="BH25" s="174"/>
      <c r="BI25" s="174"/>
      <c r="BJ25" s="174"/>
      <c r="BK25" s="174"/>
      <c r="BL25" s="174"/>
      <c r="BM25" s="174"/>
      <c r="BN25" s="174"/>
      <c r="BO25" s="174"/>
      <c r="BP25" s="174"/>
      <c r="BQ25" s="174"/>
      <c r="BR25" s="174"/>
      <c r="BS25" s="174"/>
      <c r="BT25" s="177"/>
    </row>
    <row r="26" spans="2:72" ht="13.5" customHeight="1" x14ac:dyDescent="0.15">
      <c r="B26" s="171"/>
      <c r="C26" s="178"/>
      <c r="D26" s="175"/>
      <c r="E26" s="175"/>
      <c r="F26" s="175"/>
      <c r="G26" s="175"/>
      <c r="H26" s="175"/>
      <c r="I26" s="175"/>
      <c r="J26" s="175"/>
      <c r="K26" s="175"/>
      <c r="L26" s="175"/>
      <c r="M26" s="175"/>
      <c r="N26" s="175"/>
      <c r="O26" s="175"/>
      <c r="P26" s="179"/>
      <c r="Q26" s="175"/>
      <c r="R26" s="175"/>
      <c r="S26" s="175"/>
      <c r="T26" s="175"/>
      <c r="U26" s="175"/>
      <c r="V26" s="175"/>
      <c r="W26" s="175"/>
      <c r="X26" s="175"/>
      <c r="Y26" s="175"/>
      <c r="Z26" s="175"/>
      <c r="AA26" s="175"/>
      <c r="AB26" s="175"/>
      <c r="AC26" s="175"/>
      <c r="AD26" s="175"/>
      <c r="AE26" s="178"/>
      <c r="AF26" s="175"/>
      <c r="AG26" s="175"/>
      <c r="AH26" s="175"/>
      <c r="AI26" s="175"/>
      <c r="AJ26" s="175"/>
      <c r="AK26" s="175"/>
      <c r="AL26" s="175"/>
      <c r="AM26" s="175"/>
      <c r="AN26" s="175"/>
      <c r="AO26" s="175"/>
      <c r="AP26" s="175"/>
      <c r="AQ26" s="175"/>
      <c r="AR26" s="179"/>
      <c r="AS26" s="175"/>
      <c r="AT26" s="175"/>
      <c r="AU26" s="175"/>
      <c r="AV26" s="175"/>
      <c r="AW26" s="175"/>
      <c r="AX26" s="175"/>
      <c r="AY26" s="175"/>
      <c r="AZ26" s="175"/>
      <c r="BA26" s="175"/>
      <c r="BB26" s="175"/>
      <c r="BC26" s="175"/>
      <c r="BD26" s="175"/>
      <c r="BE26" s="175"/>
      <c r="BF26" s="175"/>
      <c r="BG26" s="178"/>
      <c r="BH26" s="175"/>
      <c r="BI26" s="175"/>
      <c r="BJ26" s="175"/>
      <c r="BK26" s="175"/>
      <c r="BL26" s="175"/>
      <c r="BM26" s="175"/>
      <c r="BN26" s="175"/>
      <c r="BO26" s="175"/>
      <c r="BP26" s="175"/>
      <c r="BQ26" s="175"/>
      <c r="BR26" s="175"/>
      <c r="BS26" s="175"/>
      <c r="BT26" s="179"/>
    </row>
    <row r="27" spans="2:72" ht="13.5" customHeight="1" x14ac:dyDescent="0.15">
      <c r="B27" s="171"/>
      <c r="C27" s="277" t="s">
        <v>94</v>
      </c>
      <c r="D27" s="278"/>
      <c r="E27" s="278"/>
      <c r="F27" s="278"/>
      <c r="G27" s="278"/>
      <c r="H27" s="278"/>
      <c r="I27" s="278"/>
      <c r="J27" s="278"/>
      <c r="K27" s="278"/>
      <c r="L27" s="278"/>
      <c r="M27" s="278"/>
      <c r="N27" s="278"/>
      <c r="O27" s="278"/>
      <c r="P27" s="279"/>
      <c r="Q27" s="277" t="s">
        <v>94</v>
      </c>
      <c r="R27" s="278"/>
      <c r="S27" s="278"/>
      <c r="T27" s="278"/>
      <c r="U27" s="278"/>
      <c r="V27" s="278"/>
      <c r="W27" s="278"/>
      <c r="X27" s="278"/>
      <c r="Y27" s="278"/>
      <c r="Z27" s="278"/>
      <c r="AA27" s="278"/>
      <c r="AB27" s="278"/>
      <c r="AC27" s="278"/>
      <c r="AD27" s="279"/>
      <c r="AE27" s="277" t="s">
        <v>94</v>
      </c>
      <c r="AF27" s="278"/>
      <c r="AG27" s="278"/>
      <c r="AH27" s="278"/>
      <c r="AI27" s="278"/>
      <c r="AJ27" s="278"/>
      <c r="AK27" s="278"/>
      <c r="AL27" s="278"/>
      <c r="AM27" s="278"/>
      <c r="AN27" s="278"/>
      <c r="AO27" s="278"/>
      <c r="AP27" s="278"/>
      <c r="AQ27" s="278"/>
      <c r="AR27" s="279"/>
      <c r="AS27" s="277" t="s">
        <v>94</v>
      </c>
      <c r="AT27" s="278"/>
      <c r="AU27" s="278"/>
      <c r="AV27" s="278"/>
      <c r="AW27" s="278"/>
      <c r="AX27" s="278"/>
      <c r="AY27" s="278"/>
      <c r="AZ27" s="278"/>
      <c r="BA27" s="278"/>
      <c r="BB27" s="278"/>
      <c r="BC27" s="278"/>
      <c r="BD27" s="278"/>
      <c r="BE27" s="278"/>
      <c r="BF27" s="279"/>
      <c r="BG27" s="277" t="s">
        <v>94</v>
      </c>
      <c r="BH27" s="278"/>
      <c r="BI27" s="278"/>
      <c r="BJ27" s="278"/>
      <c r="BK27" s="278"/>
      <c r="BL27" s="278"/>
      <c r="BM27" s="278"/>
      <c r="BN27" s="278"/>
      <c r="BO27" s="278"/>
      <c r="BP27" s="278"/>
      <c r="BQ27" s="278"/>
      <c r="BR27" s="278"/>
      <c r="BS27" s="278"/>
      <c r="BT27" s="279"/>
    </row>
    <row r="28" spans="2:72" ht="13.5" customHeight="1" x14ac:dyDescent="0.15">
      <c r="B28" s="171"/>
      <c r="C28" s="180" t="str">
        <f>IF($H$5="","",VLOOKUP($H$5,保証協会向け報告フォーマット!$C:$DM,29,FALSE))&amp;""</f>
        <v/>
      </c>
      <c r="D28" s="181"/>
      <c r="E28" s="181"/>
      <c r="F28" s="181"/>
      <c r="G28" s="181"/>
      <c r="H28" s="181"/>
      <c r="I28" s="181"/>
      <c r="J28" s="181"/>
      <c r="K28" s="181"/>
      <c r="L28" s="181"/>
      <c r="M28" s="181"/>
      <c r="N28" s="181"/>
      <c r="O28" s="181"/>
      <c r="P28" s="182"/>
      <c r="Q28" s="181" t="str">
        <f>IF($H$5="","",VLOOKUP($H$5,保証協会向け報告フォーマット!$C:$DM,33,FALSE))&amp;""</f>
        <v/>
      </c>
      <c r="R28" s="181"/>
      <c r="S28" s="181"/>
      <c r="T28" s="181"/>
      <c r="U28" s="181"/>
      <c r="V28" s="181"/>
      <c r="W28" s="181"/>
      <c r="X28" s="181"/>
      <c r="Y28" s="181"/>
      <c r="Z28" s="181"/>
      <c r="AA28" s="181"/>
      <c r="AB28" s="181"/>
      <c r="AC28" s="181"/>
      <c r="AD28" s="181"/>
      <c r="AE28" s="180" t="str">
        <f>IF($H$5="","",VLOOKUP($H$5,保証協会向け報告フォーマット!$C:$DM,37,FALSE))&amp;""</f>
        <v/>
      </c>
      <c r="AF28" s="181"/>
      <c r="AG28" s="181"/>
      <c r="AH28" s="181"/>
      <c r="AI28" s="181"/>
      <c r="AJ28" s="181"/>
      <c r="AK28" s="181"/>
      <c r="AL28" s="181"/>
      <c r="AM28" s="181"/>
      <c r="AN28" s="181"/>
      <c r="AO28" s="181"/>
      <c r="AP28" s="181"/>
      <c r="AQ28" s="181"/>
      <c r="AR28" s="182"/>
      <c r="AS28" s="181" t="str">
        <f>IF($H$5="","",VLOOKUP($H$5,保証協会向け報告フォーマット!$C:$DM,41,FALSE))&amp;""</f>
        <v/>
      </c>
      <c r="AT28" s="181"/>
      <c r="AU28" s="181"/>
      <c r="AV28" s="181"/>
      <c r="AW28" s="181"/>
      <c r="AX28" s="181"/>
      <c r="AY28" s="181"/>
      <c r="AZ28" s="181"/>
      <c r="BA28" s="181"/>
      <c r="BB28" s="181"/>
      <c r="BC28" s="181"/>
      <c r="BD28" s="181"/>
      <c r="BE28" s="181"/>
      <c r="BF28" s="181"/>
      <c r="BG28" s="180" t="str">
        <f>IF($H$5="","",VLOOKUP($H$5,保証協会向け報告フォーマット!$C:$DM,45,FALSE))&amp;""</f>
        <v/>
      </c>
      <c r="BH28" s="181"/>
      <c r="BI28" s="181"/>
      <c r="BJ28" s="181"/>
      <c r="BK28" s="181"/>
      <c r="BL28" s="181"/>
      <c r="BM28" s="181"/>
      <c r="BN28" s="181"/>
      <c r="BO28" s="181"/>
      <c r="BP28" s="181"/>
      <c r="BQ28" s="181"/>
      <c r="BR28" s="181"/>
      <c r="BS28" s="181"/>
      <c r="BT28" s="182"/>
    </row>
    <row r="29" spans="2:72" ht="13.5" customHeight="1" x14ac:dyDescent="0.15">
      <c r="B29" s="171"/>
      <c r="C29" s="176"/>
      <c r="D29" s="174"/>
      <c r="E29" s="174"/>
      <c r="F29" s="174"/>
      <c r="G29" s="174"/>
      <c r="H29" s="174"/>
      <c r="I29" s="174"/>
      <c r="J29" s="174"/>
      <c r="K29" s="174"/>
      <c r="L29" s="174"/>
      <c r="M29" s="174"/>
      <c r="N29" s="174"/>
      <c r="O29" s="174"/>
      <c r="P29" s="177"/>
      <c r="Q29" s="174"/>
      <c r="R29" s="174"/>
      <c r="S29" s="174"/>
      <c r="T29" s="174"/>
      <c r="U29" s="174"/>
      <c r="V29" s="174"/>
      <c r="W29" s="174"/>
      <c r="X29" s="174"/>
      <c r="Y29" s="174"/>
      <c r="Z29" s="174"/>
      <c r="AA29" s="174"/>
      <c r="AB29" s="174"/>
      <c r="AC29" s="174"/>
      <c r="AD29" s="174"/>
      <c r="AE29" s="176"/>
      <c r="AF29" s="174"/>
      <c r="AG29" s="174"/>
      <c r="AH29" s="174"/>
      <c r="AI29" s="174"/>
      <c r="AJ29" s="174"/>
      <c r="AK29" s="174"/>
      <c r="AL29" s="174"/>
      <c r="AM29" s="174"/>
      <c r="AN29" s="174"/>
      <c r="AO29" s="174"/>
      <c r="AP29" s="174"/>
      <c r="AQ29" s="174"/>
      <c r="AR29" s="177"/>
      <c r="AS29" s="174"/>
      <c r="AT29" s="174"/>
      <c r="AU29" s="174"/>
      <c r="AV29" s="174"/>
      <c r="AW29" s="174"/>
      <c r="AX29" s="174"/>
      <c r="AY29" s="174"/>
      <c r="AZ29" s="174"/>
      <c r="BA29" s="174"/>
      <c r="BB29" s="174"/>
      <c r="BC29" s="174"/>
      <c r="BD29" s="174"/>
      <c r="BE29" s="174"/>
      <c r="BF29" s="174"/>
      <c r="BG29" s="176"/>
      <c r="BH29" s="174"/>
      <c r="BI29" s="174"/>
      <c r="BJ29" s="174"/>
      <c r="BK29" s="174"/>
      <c r="BL29" s="174"/>
      <c r="BM29" s="174"/>
      <c r="BN29" s="174"/>
      <c r="BO29" s="174"/>
      <c r="BP29" s="174"/>
      <c r="BQ29" s="174"/>
      <c r="BR29" s="174"/>
      <c r="BS29" s="174"/>
      <c r="BT29" s="177"/>
    </row>
    <row r="30" spans="2:72" ht="13.5" customHeight="1" x14ac:dyDescent="0.15">
      <c r="B30" s="171"/>
      <c r="C30" s="176"/>
      <c r="D30" s="174"/>
      <c r="E30" s="174"/>
      <c r="F30" s="174"/>
      <c r="G30" s="174"/>
      <c r="H30" s="174"/>
      <c r="I30" s="174"/>
      <c r="J30" s="174"/>
      <c r="K30" s="174"/>
      <c r="L30" s="174"/>
      <c r="M30" s="174"/>
      <c r="N30" s="174"/>
      <c r="O30" s="174"/>
      <c r="P30" s="177"/>
      <c r="Q30" s="174"/>
      <c r="R30" s="174"/>
      <c r="S30" s="174"/>
      <c r="T30" s="174"/>
      <c r="U30" s="174"/>
      <c r="V30" s="174"/>
      <c r="W30" s="174"/>
      <c r="X30" s="174"/>
      <c r="Y30" s="174"/>
      <c r="Z30" s="174"/>
      <c r="AA30" s="174"/>
      <c r="AB30" s="174"/>
      <c r="AC30" s="174"/>
      <c r="AD30" s="174"/>
      <c r="AE30" s="176"/>
      <c r="AF30" s="174"/>
      <c r="AG30" s="174"/>
      <c r="AH30" s="174"/>
      <c r="AI30" s="174"/>
      <c r="AJ30" s="174"/>
      <c r="AK30" s="174"/>
      <c r="AL30" s="174"/>
      <c r="AM30" s="174"/>
      <c r="AN30" s="174"/>
      <c r="AO30" s="174"/>
      <c r="AP30" s="174"/>
      <c r="AQ30" s="174"/>
      <c r="AR30" s="177"/>
      <c r="AS30" s="174"/>
      <c r="AT30" s="174"/>
      <c r="AU30" s="174"/>
      <c r="AV30" s="174"/>
      <c r="AW30" s="174"/>
      <c r="AX30" s="174"/>
      <c r="AY30" s="174"/>
      <c r="AZ30" s="174"/>
      <c r="BA30" s="174"/>
      <c r="BB30" s="174"/>
      <c r="BC30" s="174"/>
      <c r="BD30" s="174"/>
      <c r="BE30" s="174"/>
      <c r="BF30" s="174"/>
      <c r="BG30" s="176"/>
      <c r="BH30" s="174"/>
      <c r="BI30" s="174"/>
      <c r="BJ30" s="174"/>
      <c r="BK30" s="174"/>
      <c r="BL30" s="174"/>
      <c r="BM30" s="174"/>
      <c r="BN30" s="174"/>
      <c r="BO30" s="174"/>
      <c r="BP30" s="174"/>
      <c r="BQ30" s="174"/>
      <c r="BR30" s="174"/>
      <c r="BS30" s="174"/>
      <c r="BT30" s="177"/>
    </row>
    <row r="31" spans="2:72" ht="13.5" customHeight="1" x14ac:dyDescent="0.15">
      <c r="B31" s="171"/>
      <c r="C31" s="178"/>
      <c r="D31" s="175"/>
      <c r="E31" s="175"/>
      <c r="F31" s="175"/>
      <c r="G31" s="175"/>
      <c r="H31" s="175"/>
      <c r="I31" s="175"/>
      <c r="J31" s="175"/>
      <c r="K31" s="175"/>
      <c r="L31" s="175"/>
      <c r="M31" s="175"/>
      <c r="N31" s="175"/>
      <c r="O31" s="175"/>
      <c r="P31" s="179"/>
      <c r="Q31" s="175"/>
      <c r="R31" s="175"/>
      <c r="S31" s="175"/>
      <c r="T31" s="175"/>
      <c r="U31" s="175"/>
      <c r="V31" s="175"/>
      <c r="W31" s="175"/>
      <c r="X31" s="175"/>
      <c r="Y31" s="175"/>
      <c r="Z31" s="175"/>
      <c r="AA31" s="175"/>
      <c r="AB31" s="175"/>
      <c r="AC31" s="175"/>
      <c r="AD31" s="175"/>
      <c r="AE31" s="178"/>
      <c r="AF31" s="175"/>
      <c r="AG31" s="175"/>
      <c r="AH31" s="175"/>
      <c r="AI31" s="175"/>
      <c r="AJ31" s="175"/>
      <c r="AK31" s="175"/>
      <c r="AL31" s="175"/>
      <c r="AM31" s="175"/>
      <c r="AN31" s="175"/>
      <c r="AO31" s="175"/>
      <c r="AP31" s="175"/>
      <c r="AQ31" s="175"/>
      <c r="AR31" s="179"/>
      <c r="AS31" s="175"/>
      <c r="AT31" s="175"/>
      <c r="AU31" s="175"/>
      <c r="AV31" s="175"/>
      <c r="AW31" s="175"/>
      <c r="AX31" s="175"/>
      <c r="AY31" s="175"/>
      <c r="AZ31" s="175"/>
      <c r="BA31" s="175"/>
      <c r="BB31" s="175"/>
      <c r="BC31" s="175"/>
      <c r="BD31" s="175"/>
      <c r="BE31" s="175"/>
      <c r="BF31" s="175"/>
      <c r="BG31" s="178"/>
      <c r="BH31" s="175"/>
      <c r="BI31" s="175"/>
      <c r="BJ31" s="175"/>
      <c r="BK31" s="175"/>
      <c r="BL31" s="175"/>
      <c r="BM31" s="175"/>
      <c r="BN31" s="175"/>
      <c r="BO31" s="175"/>
      <c r="BP31" s="175"/>
      <c r="BQ31" s="175"/>
      <c r="BR31" s="175"/>
      <c r="BS31" s="175"/>
      <c r="BT31" s="179"/>
    </row>
    <row r="32" spans="2:72" ht="13.5" customHeight="1" x14ac:dyDescent="0.15">
      <c r="B32" s="171" t="s">
        <v>48</v>
      </c>
      <c r="C32" s="257" t="s">
        <v>91</v>
      </c>
      <c r="D32" s="258"/>
      <c r="E32" s="258"/>
      <c r="F32" s="258"/>
      <c r="G32" s="258"/>
      <c r="H32" s="258"/>
      <c r="I32" s="258"/>
      <c r="J32" s="258"/>
      <c r="K32" s="258"/>
      <c r="L32" s="258"/>
      <c r="M32" s="258"/>
      <c r="N32" s="258"/>
      <c r="O32" s="258"/>
      <c r="P32" s="285"/>
      <c r="Q32" s="258" t="s">
        <v>91</v>
      </c>
      <c r="R32" s="258"/>
      <c r="S32" s="258"/>
      <c r="T32" s="258"/>
      <c r="U32" s="258"/>
      <c r="V32" s="258"/>
      <c r="W32" s="258"/>
      <c r="X32" s="258"/>
      <c r="Y32" s="258"/>
      <c r="Z32" s="258"/>
      <c r="AA32" s="258"/>
      <c r="AB32" s="258"/>
      <c r="AC32" s="258"/>
      <c r="AD32" s="258"/>
      <c r="AE32" s="257" t="s">
        <v>91</v>
      </c>
      <c r="AF32" s="258"/>
      <c r="AG32" s="258"/>
      <c r="AH32" s="258"/>
      <c r="AI32" s="258"/>
      <c r="AJ32" s="258"/>
      <c r="AK32" s="258"/>
      <c r="AL32" s="258"/>
      <c r="AM32" s="258"/>
      <c r="AN32" s="258"/>
      <c r="AO32" s="258"/>
      <c r="AP32" s="258"/>
      <c r="AQ32" s="258"/>
      <c r="AR32" s="285"/>
      <c r="AS32" s="258" t="s">
        <v>91</v>
      </c>
      <c r="AT32" s="258"/>
      <c r="AU32" s="258"/>
      <c r="AV32" s="258"/>
      <c r="AW32" s="258"/>
      <c r="AX32" s="258"/>
      <c r="AY32" s="258"/>
      <c r="AZ32" s="258"/>
      <c r="BA32" s="258"/>
      <c r="BB32" s="258"/>
      <c r="BC32" s="258"/>
      <c r="BD32" s="258"/>
      <c r="BE32" s="258"/>
      <c r="BF32" s="258"/>
      <c r="BG32" s="257" t="s">
        <v>91</v>
      </c>
      <c r="BH32" s="258"/>
      <c r="BI32" s="258"/>
      <c r="BJ32" s="258"/>
      <c r="BK32" s="258"/>
      <c r="BL32" s="258"/>
      <c r="BM32" s="258"/>
      <c r="BN32" s="258"/>
      <c r="BO32" s="258"/>
      <c r="BP32" s="258"/>
      <c r="BQ32" s="258"/>
      <c r="BR32" s="258"/>
      <c r="BS32" s="258"/>
      <c r="BT32" s="285"/>
    </row>
    <row r="33" spans="2:72" ht="13.5" customHeight="1" x14ac:dyDescent="0.15">
      <c r="B33" s="171"/>
      <c r="C33" s="176" t="str">
        <f>IF($H$5="","",VLOOKUP($H$5,保証協会向け報告フォーマット!$C:$DM,10,FALSE))&amp;""</f>
        <v/>
      </c>
      <c r="D33" s="174"/>
      <c r="E33" s="174"/>
      <c r="F33" s="174"/>
      <c r="G33" s="174"/>
      <c r="H33" s="174"/>
      <c r="I33" s="174"/>
      <c r="J33" s="174"/>
      <c r="K33" s="174"/>
      <c r="L33" s="174"/>
      <c r="M33" s="174"/>
      <c r="N33" s="174"/>
      <c r="O33" s="174"/>
      <c r="P33" s="177"/>
      <c r="Q33" s="174" t="str">
        <f>IF($H$5="","",VLOOKUP($H$5,保証協会向け報告フォーマット!$C:$DM,14,FALSE))&amp;""</f>
        <v/>
      </c>
      <c r="R33" s="174"/>
      <c r="S33" s="174"/>
      <c r="T33" s="174"/>
      <c r="U33" s="174"/>
      <c r="V33" s="174"/>
      <c r="W33" s="174"/>
      <c r="X33" s="174"/>
      <c r="Y33" s="174"/>
      <c r="Z33" s="174"/>
      <c r="AA33" s="174"/>
      <c r="AB33" s="174"/>
      <c r="AC33" s="174"/>
      <c r="AD33" s="174"/>
      <c r="AE33" s="176" t="str">
        <f>IF($H$5="","",VLOOKUP($H$5,保証協会向け報告フォーマット!$C:$DM,18,FALSE))&amp;""</f>
        <v/>
      </c>
      <c r="AF33" s="174"/>
      <c r="AG33" s="174"/>
      <c r="AH33" s="174"/>
      <c r="AI33" s="174"/>
      <c r="AJ33" s="174"/>
      <c r="AK33" s="174"/>
      <c r="AL33" s="174"/>
      <c r="AM33" s="174"/>
      <c r="AN33" s="174"/>
      <c r="AO33" s="174"/>
      <c r="AP33" s="174"/>
      <c r="AQ33" s="174"/>
      <c r="AR33" s="177"/>
      <c r="AS33" s="174" t="str">
        <f>IF($H$5="","",VLOOKUP($H$5,保証協会向け報告フォーマット!$C:$DM,22,FALSE))&amp;""</f>
        <v/>
      </c>
      <c r="AT33" s="174"/>
      <c r="AU33" s="174"/>
      <c r="AV33" s="174"/>
      <c r="AW33" s="174"/>
      <c r="AX33" s="174"/>
      <c r="AY33" s="174"/>
      <c r="AZ33" s="174"/>
      <c r="BA33" s="174"/>
      <c r="BB33" s="174"/>
      <c r="BC33" s="174"/>
      <c r="BD33" s="174"/>
      <c r="BE33" s="174"/>
      <c r="BF33" s="174"/>
      <c r="BG33" s="176" t="str">
        <f>IF($H$5="","",VLOOKUP($H$5,保証協会向け報告フォーマット!$C:$DM,26,FALSE))&amp;""</f>
        <v/>
      </c>
      <c r="BH33" s="174"/>
      <c r="BI33" s="174"/>
      <c r="BJ33" s="174"/>
      <c r="BK33" s="174"/>
      <c r="BL33" s="174"/>
      <c r="BM33" s="174"/>
      <c r="BN33" s="174"/>
      <c r="BO33" s="174"/>
      <c r="BP33" s="174"/>
      <c r="BQ33" s="174"/>
      <c r="BR33" s="174"/>
      <c r="BS33" s="174"/>
      <c r="BT33" s="177"/>
    </row>
    <row r="34" spans="2:72" ht="13.5" customHeight="1" x14ac:dyDescent="0.15">
      <c r="B34" s="171"/>
      <c r="C34" s="176"/>
      <c r="D34" s="174"/>
      <c r="E34" s="174"/>
      <c r="F34" s="174"/>
      <c r="G34" s="174"/>
      <c r="H34" s="174"/>
      <c r="I34" s="174"/>
      <c r="J34" s="174"/>
      <c r="K34" s="174"/>
      <c r="L34" s="174"/>
      <c r="M34" s="174"/>
      <c r="N34" s="174"/>
      <c r="O34" s="174"/>
      <c r="P34" s="177"/>
      <c r="Q34" s="174"/>
      <c r="R34" s="174"/>
      <c r="S34" s="174"/>
      <c r="T34" s="174"/>
      <c r="U34" s="174"/>
      <c r="V34" s="174"/>
      <c r="W34" s="174"/>
      <c r="X34" s="174"/>
      <c r="Y34" s="174"/>
      <c r="Z34" s="174"/>
      <c r="AA34" s="174"/>
      <c r="AB34" s="174"/>
      <c r="AC34" s="174"/>
      <c r="AD34" s="174"/>
      <c r="AE34" s="176"/>
      <c r="AF34" s="174"/>
      <c r="AG34" s="174"/>
      <c r="AH34" s="174"/>
      <c r="AI34" s="174"/>
      <c r="AJ34" s="174"/>
      <c r="AK34" s="174"/>
      <c r="AL34" s="174"/>
      <c r="AM34" s="174"/>
      <c r="AN34" s="174"/>
      <c r="AO34" s="174"/>
      <c r="AP34" s="174"/>
      <c r="AQ34" s="174"/>
      <c r="AR34" s="177"/>
      <c r="AS34" s="174"/>
      <c r="AT34" s="174"/>
      <c r="AU34" s="174"/>
      <c r="AV34" s="174"/>
      <c r="AW34" s="174"/>
      <c r="AX34" s="174"/>
      <c r="AY34" s="174"/>
      <c r="AZ34" s="174"/>
      <c r="BA34" s="174"/>
      <c r="BB34" s="174"/>
      <c r="BC34" s="174"/>
      <c r="BD34" s="174"/>
      <c r="BE34" s="174"/>
      <c r="BF34" s="174"/>
      <c r="BG34" s="176"/>
      <c r="BH34" s="174"/>
      <c r="BI34" s="174"/>
      <c r="BJ34" s="174"/>
      <c r="BK34" s="174"/>
      <c r="BL34" s="174"/>
      <c r="BM34" s="174"/>
      <c r="BN34" s="174"/>
      <c r="BO34" s="174"/>
      <c r="BP34" s="174"/>
      <c r="BQ34" s="174"/>
      <c r="BR34" s="174"/>
      <c r="BS34" s="174"/>
      <c r="BT34" s="177"/>
    </row>
    <row r="35" spans="2:72" ht="13.5" customHeight="1" x14ac:dyDescent="0.15">
      <c r="B35" s="171"/>
      <c r="C35" s="176"/>
      <c r="D35" s="174"/>
      <c r="E35" s="174"/>
      <c r="F35" s="174"/>
      <c r="G35" s="174"/>
      <c r="H35" s="174"/>
      <c r="I35" s="174"/>
      <c r="J35" s="174"/>
      <c r="K35" s="174"/>
      <c r="L35" s="174"/>
      <c r="M35" s="174"/>
      <c r="N35" s="174"/>
      <c r="O35" s="174"/>
      <c r="P35" s="177"/>
      <c r="Q35" s="174"/>
      <c r="R35" s="174"/>
      <c r="S35" s="174"/>
      <c r="T35" s="174"/>
      <c r="U35" s="174"/>
      <c r="V35" s="174"/>
      <c r="W35" s="174"/>
      <c r="X35" s="174"/>
      <c r="Y35" s="174"/>
      <c r="Z35" s="174"/>
      <c r="AA35" s="174"/>
      <c r="AB35" s="174"/>
      <c r="AC35" s="174"/>
      <c r="AD35" s="174"/>
      <c r="AE35" s="176"/>
      <c r="AF35" s="174"/>
      <c r="AG35" s="174"/>
      <c r="AH35" s="174"/>
      <c r="AI35" s="174"/>
      <c r="AJ35" s="174"/>
      <c r="AK35" s="174"/>
      <c r="AL35" s="174"/>
      <c r="AM35" s="174"/>
      <c r="AN35" s="174"/>
      <c r="AO35" s="174"/>
      <c r="AP35" s="174"/>
      <c r="AQ35" s="174"/>
      <c r="AR35" s="177"/>
      <c r="AS35" s="174"/>
      <c r="AT35" s="174"/>
      <c r="AU35" s="174"/>
      <c r="AV35" s="174"/>
      <c r="AW35" s="174"/>
      <c r="AX35" s="174"/>
      <c r="AY35" s="174"/>
      <c r="AZ35" s="174"/>
      <c r="BA35" s="174"/>
      <c r="BB35" s="174"/>
      <c r="BC35" s="174"/>
      <c r="BD35" s="174"/>
      <c r="BE35" s="174"/>
      <c r="BF35" s="174"/>
      <c r="BG35" s="176"/>
      <c r="BH35" s="174"/>
      <c r="BI35" s="174"/>
      <c r="BJ35" s="174"/>
      <c r="BK35" s="174"/>
      <c r="BL35" s="174"/>
      <c r="BM35" s="174"/>
      <c r="BN35" s="174"/>
      <c r="BO35" s="174"/>
      <c r="BP35" s="174"/>
      <c r="BQ35" s="174"/>
      <c r="BR35" s="174"/>
      <c r="BS35" s="174"/>
      <c r="BT35" s="177"/>
    </row>
    <row r="36" spans="2:72" ht="13.5" customHeight="1" x14ac:dyDescent="0.15">
      <c r="B36" s="171"/>
      <c r="C36" s="178"/>
      <c r="D36" s="175"/>
      <c r="E36" s="175"/>
      <c r="F36" s="175"/>
      <c r="G36" s="175"/>
      <c r="H36" s="175"/>
      <c r="I36" s="175"/>
      <c r="J36" s="175"/>
      <c r="K36" s="175"/>
      <c r="L36" s="175"/>
      <c r="M36" s="175"/>
      <c r="N36" s="175"/>
      <c r="O36" s="175"/>
      <c r="P36" s="179"/>
      <c r="Q36" s="175"/>
      <c r="R36" s="175"/>
      <c r="S36" s="175"/>
      <c r="T36" s="175"/>
      <c r="U36" s="175"/>
      <c r="V36" s="175"/>
      <c r="W36" s="175"/>
      <c r="X36" s="175"/>
      <c r="Y36" s="175"/>
      <c r="Z36" s="175"/>
      <c r="AA36" s="175"/>
      <c r="AB36" s="175"/>
      <c r="AC36" s="175"/>
      <c r="AD36" s="175"/>
      <c r="AE36" s="178"/>
      <c r="AF36" s="175"/>
      <c r="AG36" s="175"/>
      <c r="AH36" s="175"/>
      <c r="AI36" s="175"/>
      <c r="AJ36" s="175"/>
      <c r="AK36" s="175"/>
      <c r="AL36" s="175"/>
      <c r="AM36" s="175"/>
      <c r="AN36" s="175"/>
      <c r="AO36" s="175"/>
      <c r="AP36" s="175"/>
      <c r="AQ36" s="175"/>
      <c r="AR36" s="179"/>
      <c r="AS36" s="175"/>
      <c r="AT36" s="175"/>
      <c r="AU36" s="175"/>
      <c r="AV36" s="175"/>
      <c r="AW36" s="175"/>
      <c r="AX36" s="175"/>
      <c r="AY36" s="175"/>
      <c r="AZ36" s="175"/>
      <c r="BA36" s="175"/>
      <c r="BB36" s="175"/>
      <c r="BC36" s="175"/>
      <c r="BD36" s="175"/>
      <c r="BE36" s="175"/>
      <c r="BF36" s="175"/>
      <c r="BG36" s="178"/>
      <c r="BH36" s="175"/>
      <c r="BI36" s="175"/>
      <c r="BJ36" s="175"/>
      <c r="BK36" s="175"/>
      <c r="BL36" s="175"/>
      <c r="BM36" s="175"/>
      <c r="BN36" s="175"/>
      <c r="BO36" s="175"/>
      <c r="BP36" s="175"/>
      <c r="BQ36" s="175"/>
      <c r="BR36" s="175"/>
      <c r="BS36" s="175"/>
      <c r="BT36" s="179"/>
    </row>
    <row r="37" spans="2:72" ht="13.5" customHeight="1" x14ac:dyDescent="0.15">
      <c r="B37" s="171"/>
      <c r="C37" s="277" t="s">
        <v>94</v>
      </c>
      <c r="D37" s="278"/>
      <c r="E37" s="278"/>
      <c r="F37" s="278"/>
      <c r="G37" s="278"/>
      <c r="H37" s="278"/>
      <c r="I37" s="278"/>
      <c r="J37" s="278"/>
      <c r="K37" s="278"/>
      <c r="L37" s="278"/>
      <c r="M37" s="278"/>
      <c r="N37" s="278"/>
      <c r="O37" s="278"/>
      <c r="P37" s="279"/>
      <c r="Q37" s="277" t="s">
        <v>94</v>
      </c>
      <c r="R37" s="278"/>
      <c r="S37" s="278"/>
      <c r="T37" s="278"/>
      <c r="U37" s="278"/>
      <c r="V37" s="278"/>
      <c r="W37" s="278"/>
      <c r="X37" s="278"/>
      <c r="Y37" s="278"/>
      <c r="Z37" s="278"/>
      <c r="AA37" s="278"/>
      <c r="AB37" s="278"/>
      <c r="AC37" s="278"/>
      <c r="AD37" s="279"/>
      <c r="AE37" s="277" t="s">
        <v>94</v>
      </c>
      <c r="AF37" s="278"/>
      <c r="AG37" s="278"/>
      <c r="AH37" s="278"/>
      <c r="AI37" s="278"/>
      <c r="AJ37" s="278"/>
      <c r="AK37" s="278"/>
      <c r="AL37" s="278"/>
      <c r="AM37" s="278"/>
      <c r="AN37" s="278"/>
      <c r="AO37" s="278"/>
      <c r="AP37" s="278"/>
      <c r="AQ37" s="278"/>
      <c r="AR37" s="279"/>
      <c r="AS37" s="277" t="s">
        <v>94</v>
      </c>
      <c r="AT37" s="278"/>
      <c r="AU37" s="278"/>
      <c r="AV37" s="278"/>
      <c r="AW37" s="278"/>
      <c r="AX37" s="278"/>
      <c r="AY37" s="278"/>
      <c r="AZ37" s="278"/>
      <c r="BA37" s="278"/>
      <c r="BB37" s="278"/>
      <c r="BC37" s="278"/>
      <c r="BD37" s="278"/>
      <c r="BE37" s="278"/>
      <c r="BF37" s="279"/>
      <c r="BG37" s="277" t="s">
        <v>94</v>
      </c>
      <c r="BH37" s="278"/>
      <c r="BI37" s="278"/>
      <c r="BJ37" s="278"/>
      <c r="BK37" s="278"/>
      <c r="BL37" s="278"/>
      <c r="BM37" s="278"/>
      <c r="BN37" s="278"/>
      <c r="BO37" s="278"/>
      <c r="BP37" s="278"/>
      <c r="BQ37" s="278"/>
      <c r="BR37" s="278"/>
      <c r="BS37" s="278"/>
      <c r="BT37" s="279"/>
    </row>
    <row r="38" spans="2:72" ht="13.5" customHeight="1" x14ac:dyDescent="0.15">
      <c r="B38" s="171"/>
      <c r="C38" s="180" t="str">
        <f>IF($H$5="","",VLOOKUP($H$5,保証協会向け報告フォーマット!$C:$DM,30,FALSE))&amp;""</f>
        <v/>
      </c>
      <c r="D38" s="181"/>
      <c r="E38" s="181"/>
      <c r="F38" s="181"/>
      <c r="G38" s="181"/>
      <c r="H38" s="181"/>
      <c r="I38" s="181"/>
      <c r="J38" s="181"/>
      <c r="K38" s="181"/>
      <c r="L38" s="181"/>
      <c r="M38" s="181"/>
      <c r="N38" s="181"/>
      <c r="O38" s="181"/>
      <c r="P38" s="182"/>
      <c r="Q38" s="181" t="str">
        <f>IF($H$5="","",VLOOKUP($H$5,保証協会向け報告フォーマット!$C:$DM,34,FALSE))&amp;""</f>
        <v/>
      </c>
      <c r="R38" s="181"/>
      <c r="S38" s="181"/>
      <c r="T38" s="181"/>
      <c r="U38" s="181"/>
      <c r="V38" s="181"/>
      <c r="W38" s="181"/>
      <c r="X38" s="181"/>
      <c r="Y38" s="181"/>
      <c r="Z38" s="181"/>
      <c r="AA38" s="181"/>
      <c r="AB38" s="181"/>
      <c r="AC38" s="181"/>
      <c r="AD38" s="181"/>
      <c r="AE38" s="180" t="str">
        <f>IF($H$5="","",VLOOKUP($H$5,保証協会向け報告フォーマット!$C:$DM,38,FALSE))&amp;""</f>
        <v/>
      </c>
      <c r="AF38" s="181"/>
      <c r="AG38" s="181"/>
      <c r="AH38" s="181"/>
      <c r="AI38" s="181"/>
      <c r="AJ38" s="181"/>
      <c r="AK38" s="181"/>
      <c r="AL38" s="181"/>
      <c r="AM38" s="181"/>
      <c r="AN38" s="181"/>
      <c r="AO38" s="181"/>
      <c r="AP38" s="181"/>
      <c r="AQ38" s="181"/>
      <c r="AR38" s="182"/>
      <c r="AS38" s="181" t="str">
        <f>IF($H$5="","",VLOOKUP($H$5,保証協会向け報告フォーマット!$C:$DM,42,FALSE))&amp;""</f>
        <v/>
      </c>
      <c r="AT38" s="181"/>
      <c r="AU38" s="181"/>
      <c r="AV38" s="181"/>
      <c r="AW38" s="181"/>
      <c r="AX38" s="181"/>
      <c r="AY38" s="181"/>
      <c r="AZ38" s="181"/>
      <c r="BA38" s="181"/>
      <c r="BB38" s="181"/>
      <c r="BC38" s="181"/>
      <c r="BD38" s="181"/>
      <c r="BE38" s="181"/>
      <c r="BF38" s="181"/>
      <c r="BG38" s="180" t="str">
        <f>IF($H$5="","",VLOOKUP($H$5,保証協会向け報告フォーマット!$C:$DM,46,FALSE))&amp;""</f>
        <v/>
      </c>
      <c r="BH38" s="181"/>
      <c r="BI38" s="181"/>
      <c r="BJ38" s="181"/>
      <c r="BK38" s="181"/>
      <c r="BL38" s="181"/>
      <c r="BM38" s="181"/>
      <c r="BN38" s="181"/>
      <c r="BO38" s="181"/>
      <c r="BP38" s="181"/>
      <c r="BQ38" s="181"/>
      <c r="BR38" s="181"/>
      <c r="BS38" s="181"/>
      <c r="BT38" s="182"/>
    </row>
    <row r="39" spans="2:72" ht="13.5" customHeight="1" x14ac:dyDescent="0.15">
      <c r="B39" s="171"/>
      <c r="C39" s="176"/>
      <c r="D39" s="174"/>
      <c r="E39" s="174"/>
      <c r="F39" s="174"/>
      <c r="G39" s="174"/>
      <c r="H39" s="174"/>
      <c r="I39" s="174"/>
      <c r="J39" s="174"/>
      <c r="K39" s="174"/>
      <c r="L39" s="174"/>
      <c r="M39" s="174"/>
      <c r="N39" s="174"/>
      <c r="O39" s="174"/>
      <c r="P39" s="177"/>
      <c r="Q39" s="174"/>
      <c r="R39" s="174"/>
      <c r="S39" s="174"/>
      <c r="T39" s="174"/>
      <c r="U39" s="174"/>
      <c r="V39" s="174"/>
      <c r="W39" s="174"/>
      <c r="X39" s="174"/>
      <c r="Y39" s="174"/>
      <c r="Z39" s="174"/>
      <c r="AA39" s="174"/>
      <c r="AB39" s="174"/>
      <c r="AC39" s="174"/>
      <c r="AD39" s="174"/>
      <c r="AE39" s="176"/>
      <c r="AF39" s="174"/>
      <c r="AG39" s="174"/>
      <c r="AH39" s="174"/>
      <c r="AI39" s="174"/>
      <c r="AJ39" s="174"/>
      <c r="AK39" s="174"/>
      <c r="AL39" s="174"/>
      <c r="AM39" s="174"/>
      <c r="AN39" s="174"/>
      <c r="AO39" s="174"/>
      <c r="AP39" s="174"/>
      <c r="AQ39" s="174"/>
      <c r="AR39" s="177"/>
      <c r="AS39" s="174"/>
      <c r="AT39" s="174"/>
      <c r="AU39" s="174"/>
      <c r="AV39" s="174"/>
      <c r="AW39" s="174"/>
      <c r="AX39" s="174"/>
      <c r="AY39" s="174"/>
      <c r="AZ39" s="174"/>
      <c r="BA39" s="174"/>
      <c r="BB39" s="174"/>
      <c r="BC39" s="174"/>
      <c r="BD39" s="174"/>
      <c r="BE39" s="174"/>
      <c r="BF39" s="174"/>
      <c r="BG39" s="176"/>
      <c r="BH39" s="174"/>
      <c r="BI39" s="174"/>
      <c r="BJ39" s="174"/>
      <c r="BK39" s="174"/>
      <c r="BL39" s="174"/>
      <c r="BM39" s="174"/>
      <c r="BN39" s="174"/>
      <c r="BO39" s="174"/>
      <c r="BP39" s="174"/>
      <c r="BQ39" s="174"/>
      <c r="BR39" s="174"/>
      <c r="BS39" s="174"/>
      <c r="BT39" s="177"/>
    </row>
    <row r="40" spans="2:72" ht="13.5" customHeight="1" x14ac:dyDescent="0.15">
      <c r="B40" s="171"/>
      <c r="C40" s="176"/>
      <c r="D40" s="174"/>
      <c r="E40" s="174"/>
      <c r="F40" s="174"/>
      <c r="G40" s="174"/>
      <c r="H40" s="174"/>
      <c r="I40" s="174"/>
      <c r="J40" s="174"/>
      <c r="K40" s="174"/>
      <c r="L40" s="174"/>
      <c r="M40" s="174"/>
      <c r="N40" s="174"/>
      <c r="O40" s="174"/>
      <c r="P40" s="177"/>
      <c r="Q40" s="174"/>
      <c r="R40" s="174"/>
      <c r="S40" s="174"/>
      <c r="T40" s="174"/>
      <c r="U40" s="174"/>
      <c r="V40" s="174"/>
      <c r="W40" s="174"/>
      <c r="X40" s="174"/>
      <c r="Y40" s="174"/>
      <c r="Z40" s="174"/>
      <c r="AA40" s="174"/>
      <c r="AB40" s="174"/>
      <c r="AC40" s="174"/>
      <c r="AD40" s="174"/>
      <c r="AE40" s="176"/>
      <c r="AF40" s="174"/>
      <c r="AG40" s="174"/>
      <c r="AH40" s="174"/>
      <c r="AI40" s="174"/>
      <c r="AJ40" s="174"/>
      <c r="AK40" s="174"/>
      <c r="AL40" s="174"/>
      <c r="AM40" s="174"/>
      <c r="AN40" s="174"/>
      <c r="AO40" s="174"/>
      <c r="AP40" s="174"/>
      <c r="AQ40" s="174"/>
      <c r="AR40" s="177"/>
      <c r="AS40" s="174"/>
      <c r="AT40" s="174"/>
      <c r="AU40" s="174"/>
      <c r="AV40" s="174"/>
      <c r="AW40" s="174"/>
      <c r="AX40" s="174"/>
      <c r="AY40" s="174"/>
      <c r="AZ40" s="174"/>
      <c r="BA40" s="174"/>
      <c r="BB40" s="174"/>
      <c r="BC40" s="174"/>
      <c r="BD40" s="174"/>
      <c r="BE40" s="174"/>
      <c r="BF40" s="174"/>
      <c r="BG40" s="176"/>
      <c r="BH40" s="174"/>
      <c r="BI40" s="174"/>
      <c r="BJ40" s="174"/>
      <c r="BK40" s="174"/>
      <c r="BL40" s="174"/>
      <c r="BM40" s="174"/>
      <c r="BN40" s="174"/>
      <c r="BO40" s="174"/>
      <c r="BP40" s="174"/>
      <c r="BQ40" s="174"/>
      <c r="BR40" s="174"/>
      <c r="BS40" s="174"/>
      <c r="BT40" s="177"/>
    </row>
    <row r="41" spans="2:72" ht="13.5" customHeight="1" x14ac:dyDescent="0.15">
      <c r="B41" s="171"/>
      <c r="C41" s="178"/>
      <c r="D41" s="175"/>
      <c r="E41" s="175"/>
      <c r="F41" s="175"/>
      <c r="G41" s="175"/>
      <c r="H41" s="175"/>
      <c r="I41" s="175"/>
      <c r="J41" s="175"/>
      <c r="K41" s="175"/>
      <c r="L41" s="175"/>
      <c r="M41" s="175"/>
      <c r="N41" s="175"/>
      <c r="O41" s="175"/>
      <c r="P41" s="179"/>
      <c r="Q41" s="175"/>
      <c r="R41" s="175"/>
      <c r="S41" s="175"/>
      <c r="T41" s="175"/>
      <c r="U41" s="175"/>
      <c r="V41" s="175"/>
      <c r="W41" s="175"/>
      <c r="X41" s="175"/>
      <c r="Y41" s="175"/>
      <c r="Z41" s="175"/>
      <c r="AA41" s="175"/>
      <c r="AB41" s="175"/>
      <c r="AC41" s="175"/>
      <c r="AD41" s="175"/>
      <c r="AE41" s="178"/>
      <c r="AF41" s="175"/>
      <c r="AG41" s="175"/>
      <c r="AH41" s="175"/>
      <c r="AI41" s="175"/>
      <c r="AJ41" s="175"/>
      <c r="AK41" s="175"/>
      <c r="AL41" s="175"/>
      <c r="AM41" s="175"/>
      <c r="AN41" s="175"/>
      <c r="AO41" s="175"/>
      <c r="AP41" s="175"/>
      <c r="AQ41" s="175"/>
      <c r="AR41" s="179"/>
      <c r="AS41" s="175"/>
      <c r="AT41" s="175"/>
      <c r="AU41" s="175"/>
      <c r="AV41" s="175"/>
      <c r="AW41" s="175"/>
      <c r="AX41" s="175"/>
      <c r="AY41" s="175"/>
      <c r="AZ41" s="175"/>
      <c r="BA41" s="175"/>
      <c r="BB41" s="175"/>
      <c r="BC41" s="175"/>
      <c r="BD41" s="175"/>
      <c r="BE41" s="175"/>
      <c r="BF41" s="175"/>
      <c r="BG41" s="178"/>
      <c r="BH41" s="175"/>
      <c r="BI41" s="175"/>
      <c r="BJ41" s="175"/>
      <c r="BK41" s="175"/>
      <c r="BL41" s="175"/>
      <c r="BM41" s="175"/>
      <c r="BN41" s="175"/>
      <c r="BO41" s="175"/>
      <c r="BP41" s="175"/>
      <c r="BQ41" s="175"/>
      <c r="BR41" s="175"/>
      <c r="BS41" s="175"/>
      <c r="BT41" s="179"/>
    </row>
    <row r="42" spans="2:72" ht="13.5" customHeight="1" x14ac:dyDescent="0.15">
      <c r="B42" s="172" t="s">
        <v>180</v>
      </c>
      <c r="C42" s="257" t="s">
        <v>91</v>
      </c>
      <c r="D42" s="258"/>
      <c r="E42" s="258"/>
      <c r="F42" s="258"/>
      <c r="G42" s="258"/>
      <c r="H42" s="258"/>
      <c r="I42" s="258"/>
      <c r="J42" s="258"/>
      <c r="K42" s="258"/>
      <c r="L42" s="258"/>
      <c r="M42" s="258"/>
      <c r="N42" s="258"/>
      <c r="O42" s="258"/>
      <c r="P42" s="285"/>
      <c r="Q42" s="258" t="s">
        <v>91</v>
      </c>
      <c r="R42" s="258"/>
      <c r="S42" s="258"/>
      <c r="T42" s="258"/>
      <c r="U42" s="258"/>
      <c r="V42" s="258"/>
      <c r="W42" s="258"/>
      <c r="X42" s="258"/>
      <c r="Y42" s="258"/>
      <c r="Z42" s="258"/>
      <c r="AA42" s="258"/>
      <c r="AB42" s="258"/>
      <c r="AC42" s="258"/>
      <c r="AD42" s="258"/>
      <c r="AE42" s="257" t="s">
        <v>91</v>
      </c>
      <c r="AF42" s="258"/>
      <c r="AG42" s="258"/>
      <c r="AH42" s="258"/>
      <c r="AI42" s="258"/>
      <c r="AJ42" s="258"/>
      <c r="AK42" s="258"/>
      <c r="AL42" s="258"/>
      <c r="AM42" s="258"/>
      <c r="AN42" s="258"/>
      <c r="AO42" s="258"/>
      <c r="AP42" s="258"/>
      <c r="AQ42" s="258"/>
      <c r="AR42" s="285"/>
      <c r="AS42" s="258" t="s">
        <v>91</v>
      </c>
      <c r="AT42" s="258"/>
      <c r="AU42" s="258"/>
      <c r="AV42" s="258"/>
      <c r="AW42" s="258"/>
      <c r="AX42" s="258"/>
      <c r="AY42" s="258"/>
      <c r="AZ42" s="258"/>
      <c r="BA42" s="258"/>
      <c r="BB42" s="258"/>
      <c r="BC42" s="258"/>
      <c r="BD42" s="258"/>
      <c r="BE42" s="258"/>
      <c r="BF42" s="258"/>
      <c r="BG42" s="257" t="s">
        <v>91</v>
      </c>
      <c r="BH42" s="258"/>
      <c r="BI42" s="258"/>
      <c r="BJ42" s="258"/>
      <c r="BK42" s="258"/>
      <c r="BL42" s="258"/>
      <c r="BM42" s="258"/>
      <c r="BN42" s="258"/>
      <c r="BO42" s="258"/>
      <c r="BP42" s="258"/>
      <c r="BQ42" s="258"/>
      <c r="BR42" s="258"/>
      <c r="BS42" s="258"/>
      <c r="BT42" s="285"/>
    </row>
    <row r="43" spans="2:72" ht="13.5" customHeight="1" x14ac:dyDescent="0.15">
      <c r="B43" s="172"/>
      <c r="C43" s="176" t="str">
        <f>IF($H$5="","",VLOOKUP($H$5,保証協会向け報告フォーマット!$C:$DM,11,FALSE))&amp;""</f>
        <v/>
      </c>
      <c r="D43" s="174"/>
      <c r="E43" s="174"/>
      <c r="F43" s="174"/>
      <c r="G43" s="174"/>
      <c r="H43" s="174"/>
      <c r="I43" s="174"/>
      <c r="J43" s="174"/>
      <c r="K43" s="174"/>
      <c r="L43" s="174"/>
      <c r="M43" s="174"/>
      <c r="N43" s="174"/>
      <c r="O43" s="174"/>
      <c r="P43" s="177"/>
      <c r="Q43" s="174" t="str">
        <f>IF($H$5="","",VLOOKUP($H$5,保証協会向け報告フォーマット!$C:$DM,15,FALSE))&amp;""</f>
        <v/>
      </c>
      <c r="R43" s="174"/>
      <c r="S43" s="174"/>
      <c r="T43" s="174"/>
      <c r="U43" s="174"/>
      <c r="V43" s="174"/>
      <c r="W43" s="174"/>
      <c r="X43" s="174"/>
      <c r="Y43" s="174"/>
      <c r="Z43" s="174"/>
      <c r="AA43" s="174"/>
      <c r="AB43" s="174"/>
      <c r="AC43" s="174"/>
      <c r="AD43" s="174"/>
      <c r="AE43" s="176" t="str">
        <f>IF($H$5="","",VLOOKUP($H$5,保証協会向け報告フォーマット!$C:$DM,19,FALSE))&amp;""</f>
        <v/>
      </c>
      <c r="AF43" s="174"/>
      <c r="AG43" s="174"/>
      <c r="AH43" s="174"/>
      <c r="AI43" s="174"/>
      <c r="AJ43" s="174"/>
      <c r="AK43" s="174"/>
      <c r="AL43" s="174"/>
      <c r="AM43" s="174"/>
      <c r="AN43" s="174"/>
      <c r="AO43" s="174"/>
      <c r="AP43" s="174"/>
      <c r="AQ43" s="174"/>
      <c r="AR43" s="177"/>
      <c r="AS43" s="174" t="str">
        <f>IF($H$5="","",VLOOKUP($H$5,保証協会向け報告フォーマット!$C:$DM,23,FALSE))&amp;""</f>
        <v/>
      </c>
      <c r="AT43" s="174"/>
      <c r="AU43" s="174"/>
      <c r="AV43" s="174"/>
      <c r="AW43" s="174"/>
      <c r="AX43" s="174"/>
      <c r="AY43" s="174"/>
      <c r="AZ43" s="174"/>
      <c r="BA43" s="174"/>
      <c r="BB43" s="174"/>
      <c r="BC43" s="174"/>
      <c r="BD43" s="174"/>
      <c r="BE43" s="174"/>
      <c r="BF43" s="174"/>
      <c r="BG43" s="176" t="str">
        <f>IF($H$5="","",VLOOKUP($H$5,保証協会向け報告フォーマット!$C:$DM,27,FALSE))&amp;""</f>
        <v/>
      </c>
      <c r="BH43" s="174"/>
      <c r="BI43" s="174"/>
      <c r="BJ43" s="174"/>
      <c r="BK43" s="174"/>
      <c r="BL43" s="174"/>
      <c r="BM43" s="174"/>
      <c r="BN43" s="174"/>
      <c r="BO43" s="174"/>
      <c r="BP43" s="174"/>
      <c r="BQ43" s="174"/>
      <c r="BR43" s="174"/>
      <c r="BS43" s="174"/>
      <c r="BT43" s="177"/>
    </row>
    <row r="44" spans="2:72" ht="13.5" customHeight="1" x14ac:dyDescent="0.15">
      <c r="B44" s="172"/>
      <c r="C44" s="176"/>
      <c r="D44" s="174"/>
      <c r="E44" s="174"/>
      <c r="F44" s="174"/>
      <c r="G44" s="174"/>
      <c r="H44" s="174"/>
      <c r="I44" s="174"/>
      <c r="J44" s="174"/>
      <c r="K44" s="174"/>
      <c r="L44" s="174"/>
      <c r="M44" s="174"/>
      <c r="N44" s="174"/>
      <c r="O44" s="174"/>
      <c r="P44" s="177"/>
      <c r="Q44" s="174"/>
      <c r="R44" s="174"/>
      <c r="S44" s="174"/>
      <c r="T44" s="174"/>
      <c r="U44" s="174"/>
      <c r="V44" s="174"/>
      <c r="W44" s="174"/>
      <c r="X44" s="174"/>
      <c r="Y44" s="174"/>
      <c r="Z44" s="174"/>
      <c r="AA44" s="174"/>
      <c r="AB44" s="174"/>
      <c r="AC44" s="174"/>
      <c r="AD44" s="174"/>
      <c r="AE44" s="176"/>
      <c r="AF44" s="174"/>
      <c r="AG44" s="174"/>
      <c r="AH44" s="174"/>
      <c r="AI44" s="174"/>
      <c r="AJ44" s="174"/>
      <c r="AK44" s="174"/>
      <c r="AL44" s="174"/>
      <c r="AM44" s="174"/>
      <c r="AN44" s="174"/>
      <c r="AO44" s="174"/>
      <c r="AP44" s="174"/>
      <c r="AQ44" s="174"/>
      <c r="AR44" s="177"/>
      <c r="AS44" s="174"/>
      <c r="AT44" s="174"/>
      <c r="AU44" s="174"/>
      <c r="AV44" s="174"/>
      <c r="AW44" s="174"/>
      <c r="AX44" s="174"/>
      <c r="AY44" s="174"/>
      <c r="AZ44" s="174"/>
      <c r="BA44" s="174"/>
      <c r="BB44" s="174"/>
      <c r="BC44" s="174"/>
      <c r="BD44" s="174"/>
      <c r="BE44" s="174"/>
      <c r="BF44" s="174"/>
      <c r="BG44" s="176"/>
      <c r="BH44" s="174"/>
      <c r="BI44" s="174"/>
      <c r="BJ44" s="174"/>
      <c r="BK44" s="174"/>
      <c r="BL44" s="174"/>
      <c r="BM44" s="174"/>
      <c r="BN44" s="174"/>
      <c r="BO44" s="174"/>
      <c r="BP44" s="174"/>
      <c r="BQ44" s="174"/>
      <c r="BR44" s="174"/>
      <c r="BS44" s="174"/>
      <c r="BT44" s="177"/>
    </row>
    <row r="45" spans="2:72" ht="13.5" customHeight="1" x14ac:dyDescent="0.15">
      <c r="B45" s="172"/>
      <c r="C45" s="176"/>
      <c r="D45" s="174"/>
      <c r="E45" s="174"/>
      <c r="F45" s="174"/>
      <c r="G45" s="174"/>
      <c r="H45" s="174"/>
      <c r="I45" s="174"/>
      <c r="J45" s="174"/>
      <c r="K45" s="174"/>
      <c r="L45" s="174"/>
      <c r="M45" s="174"/>
      <c r="N45" s="174"/>
      <c r="O45" s="174"/>
      <c r="P45" s="177"/>
      <c r="Q45" s="174"/>
      <c r="R45" s="174"/>
      <c r="S45" s="174"/>
      <c r="T45" s="174"/>
      <c r="U45" s="174"/>
      <c r="V45" s="174"/>
      <c r="W45" s="174"/>
      <c r="X45" s="174"/>
      <c r="Y45" s="174"/>
      <c r="Z45" s="174"/>
      <c r="AA45" s="174"/>
      <c r="AB45" s="174"/>
      <c r="AC45" s="174"/>
      <c r="AD45" s="174"/>
      <c r="AE45" s="176"/>
      <c r="AF45" s="174"/>
      <c r="AG45" s="174"/>
      <c r="AH45" s="174"/>
      <c r="AI45" s="174"/>
      <c r="AJ45" s="174"/>
      <c r="AK45" s="174"/>
      <c r="AL45" s="174"/>
      <c r="AM45" s="174"/>
      <c r="AN45" s="174"/>
      <c r="AO45" s="174"/>
      <c r="AP45" s="174"/>
      <c r="AQ45" s="174"/>
      <c r="AR45" s="177"/>
      <c r="AS45" s="174"/>
      <c r="AT45" s="174"/>
      <c r="AU45" s="174"/>
      <c r="AV45" s="174"/>
      <c r="AW45" s="174"/>
      <c r="AX45" s="174"/>
      <c r="AY45" s="174"/>
      <c r="AZ45" s="174"/>
      <c r="BA45" s="174"/>
      <c r="BB45" s="174"/>
      <c r="BC45" s="174"/>
      <c r="BD45" s="174"/>
      <c r="BE45" s="174"/>
      <c r="BF45" s="174"/>
      <c r="BG45" s="176"/>
      <c r="BH45" s="174"/>
      <c r="BI45" s="174"/>
      <c r="BJ45" s="174"/>
      <c r="BK45" s="174"/>
      <c r="BL45" s="174"/>
      <c r="BM45" s="174"/>
      <c r="BN45" s="174"/>
      <c r="BO45" s="174"/>
      <c r="BP45" s="174"/>
      <c r="BQ45" s="174"/>
      <c r="BR45" s="174"/>
      <c r="BS45" s="174"/>
      <c r="BT45" s="177"/>
    </row>
    <row r="46" spans="2:72" ht="13.5" customHeight="1" x14ac:dyDescent="0.15">
      <c r="B46" s="172"/>
      <c r="C46" s="178"/>
      <c r="D46" s="175"/>
      <c r="E46" s="175"/>
      <c r="F46" s="175"/>
      <c r="G46" s="175"/>
      <c r="H46" s="175"/>
      <c r="I46" s="175"/>
      <c r="J46" s="175"/>
      <c r="K46" s="175"/>
      <c r="L46" s="175"/>
      <c r="M46" s="175"/>
      <c r="N46" s="175"/>
      <c r="O46" s="175"/>
      <c r="P46" s="179"/>
      <c r="Q46" s="175"/>
      <c r="R46" s="175"/>
      <c r="S46" s="175"/>
      <c r="T46" s="175"/>
      <c r="U46" s="175"/>
      <c r="V46" s="175"/>
      <c r="W46" s="175"/>
      <c r="X46" s="175"/>
      <c r="Y46" s="175"/>
      <c r="Z46" s="175"/>
      <c r="AA46" s="175"/>
      <c r="AB46" s="175"/>
      <c r="AC46" s="175"/>
      <c r="AD46" s="175"/>
      <c r="AE46" s="178"/>
      <c r="AF46" s="175"/>
      <c r="AG46" s="175"/>
      <c r="AH46" s="175"/>
      <c r="AI46" s="175"/>
      <c r="AJ46" s="175"/>
      <c r="AK46" s="175"/>
      <c r="AL46" s="175"/>
      <c r="AM46" s="175"/>
      <c r="AN46" s="175"/>
      <c r="AO46" s="175"/>
      <c r="AP46" s="175"/>
      <c r="AQ46" s="175"/>
      <c r="AR46" s="179"/>
      <c r="AS46" s="175"/>
      <c r="AT46" s="175"/>
      <c r="AU46" s="175"/>
      <c r="AV46" s="175"/>
      <c r="AW46" s="175"/>
      <c r="AX46" s="175"/>
      <c r="AY46" s="175"/>
      <c r="AZ46" s="175"/>
      <c r="BA46" s="175"/>
      <c r="BB46" s="175"/>
      <c r="BC46" s="175"/>
      <c r="BD46" s="175"/>
      <c r="BE46" s="175"/>
      <c r="BF46" s="175"/>
      <c r="BG46" s="178"/>
      <c r="BH46" s="175"/>
      <c r="BI46" s="175"/>
      <c r="BJ46" s="175"/>
      <c r="BK46" s="175"/>
      <c r="BL46" s="175"/>
      <c r="BM46" s="175"/>
      <c r="BN46" s="175"/>
      <c r="BO46" s="175"/>
      <c r="BP46" s="175"/>
      <c r="BQ46" s="175"/>
      <c r="BR46" s="175"/>
      <c r="BS46" s="175"/>
      <c r="BT46" s="179"/>
    </row>
    <row r="47" spans="2:72" ht="13.5" customHeight="1" x14ac:dyDescent="0.15">
      <c r="B47" s="172"/>
      <c r="C47" s="277" t="s">
        <v>181</v>
      </c>
      <c r="D47" s="278"/>
      <c r="E47" s="278"/>
      <c r="F47" s="278"/>
      <c r="G47" s="278"/>
      <c r="H47" s="278"/>
      <c r="I47" s="278"/>
      <c r="J47" s="278"/>
      <c r="K47" s="278"/>
      <c r="L47" s="278"/>
      <c r="M47" s="278"/>
      <c r="N47" s="278"/>
      <c r="O47" s="278"/>
      <c r="P47" s="279"/>
      <c r="Q47" s="277" t="s">
        <v>181</v>
      </c>
      <c r="R47" s="278"/>
      <c r="S47" s="278"/>
      <c r="T47" s="278"/>
      <c r="U47" s="278"/>
      <c r="V47" s="278"/>
      <c r="W47" s="278"/>
      <c r="X47" s="278"/>
      <c r="Y47" s="278"/>
      <c r="Z47" s="278"/>
      <c r="AA47" s="278"/>
      <c r="AB47" s="278"/>
      <c r="AC47" s="278"/>
      <c r="AD47" s="279"/>
      <c r="AE47" s="277" t="s">
        <v>181</v>
      </c>
      <c r="AF47" s="278"/>
      <c r="AG47" s="278"/>
      <c r="AH47" s="278"/>
      <c r="AI47" s="278"/>
      <c r="AJ47" s="278"/>
      <c r="AK47" s="278"/>
      <c r="AL47" s="278"/>
      <c r="AM47" s="278"/>
      <c r="AN47" s="278"/>
      <c r="AO47" s="278"/>
      <c r="AP47" s="278"/>
      <c r="AQ47" s="278"/>
      <c r="AR47" s="279"/>
      <c r="AS47" s="277" t="s">
        <v>181</v>
      </c>
      <c r="AT47" s="278"/>
      <c r="AU47" s="278"/>
      <c r="AV47" s="278"/>
      <c r="AW47" s="278"/>
      <c r="AX47" s="278"/>
      <c r="AY47" s="278"/>
      <c r="AZ47" s="278"/>
      <c r="BA47" s="278"/>
      <c r="BB47" s="278"/>
      <c r="BC47" s="278"/>
      <c r="BD47" s="278"/>
      <c r="BE47" s="278"/>
      <c r="BF47" s="279"/>
      <c r="BG47" s="277" t="s">
        <v>181</v>
      </c>
      <c r="BH47" s="278"/>
      <c r="BI47" s="278"/>
      <c r="BJ47" s="278"/>
      <c r="BK47" s="278"/>
      <c r="BL47" s="278"/>
      <c r="BM47" s="278"/>
      <c r="BN47" s="278"/>
      <c r="BO47" s="278"/>
      <c r="BP47" s="278"/>
      <c r="BQ47" s="278"/>
      <c r="BR47" s="278"/>
      <c r="BS47" s="278"/>
      <c r="BT47" s="279"/>
    </row>
    <row r="48" spans="2:72" ht="13.5" customHeight="1" x14ac:dyDescent="0.15">
      <c r="B48" s="172"/>
      <c r="C48" s="180" t="str">
        <f>IF($H$5="","",VLOOKUP($H$5,保証協会向け報告フォーマット!$C:$DM,31,FALSE))&amp;""</f>
        <v/>
      </c>
      <c r="D48" s="181"/>
      <c r="E48" s="181"/>
      <c r="F48" s="181"/>
      <c r="G48" s="181"/>
      <c r="H48" s="181"/>
      <c r="I48" s="181"/>
      <c r="J48" s="181"/>
      <c r="K48" s="181"/>
      <c r="L48" s="181"/>
      <c r="M48" s="181"/>
      <c r="N48" s="181"/>
      <c r="O48" s="181"/>
      <c r="P48" s="182"/>
      <c r="Q48" s="181" t="str">
        <f>IF($H$5="","",VLOOKUP($H$5,保証協会向け報告フォーマット!$C:$DM,35,FALSE))&amp;""</f>
        <v/>
      </c>
      <c r="R48" s="181"/>
      <c r="S48" s="181"/>
      <c r="T48" s="181"/>
      <c r="U48" s="181"/>
      <c r="V48" s="181"/>
      <c r="W48" s="181"/>
      <c r="X48" s="181"/>
      <c r="Y48" s="181"/>
      <c r="Z48" s="181"/>
      <c r="AA48" s="181"/>
      <c r="AB48" s="181"/>
      <c r="AC48" s="181"/>
      <c r="AD48" s="181"/>
      <c r="AE48" s="180" t="str">
        <f>IF($H$5="","",VLOOKUP($H$5,保証協会向け報告フォーマット!$C:$DM,39,FALSE))&amp;""</f>
        <v/>
      </c>
      <c r="AF48" s="181"/>
      <c r="AG48" s="181"/>
      <c r="AH48" s="181"/>
      <c r="AI48" s="181"/>
      <c r="AJ48" s="181"/>
      <c r="AK48" s="181"/>
      <c r="AL48" s="181"/>
      <c r="AM48" s="181"/>
      <c r="AN48" s="181"/>
      <c r="AO48" s="181"/>
      <c r="AP48" s="181"/>
      <c r="AQ48" s="181"/>
      <c r="AR48" s="182"/>
      <c r="AS48" s="181" t="str">
        <f>IF($H$5="","",VLOOKUP($H$5,保証協会向け報告フォーマット!$C:$DM,43,FALSE))&amp;""</f>
        <v/>
      </c>
      <c r="AT48" s="181"/>
      <c r="AU48" s="181"/>
      <c r="AV48" s="181"/>
      <c r="AW48" s="181"/>
      <c r="AX48" s="181"/>
      <c r="AY48" s="181"/>
      <c r="AZ48" s="181"/>
      <c r="BA48" s="181"/>
      <c r="BB48" s="181"/>
      <c r="BC48" s="181"/>
      <c r="BD48" s="181"/>
      <c r="BE48" s="181"/>
      <c r="BF48" s="181"/>
      <c r="BG48" s="180" t="str">
        <f>IF($H$5="","",VLOOKUP($H$5,保証協会向け報告フォーマット!$C:$DM,47,FALSE))&amp;""</f>
        <v/>
      </c>
      <c r="BH48" s="181"/>
      <c r="BI48" s="181"/>
      <c r="BJ48" s="181"/>
      <c r="BK48" s="181"/>
      <c r="BL48" s="181"/>
      <c r="BM48" s="181"/>
      <c r="BN48" s="181"/>
      <c r="BO48" s="181"/>
      <c r="BP48" s="181"/>
      <c r="BQ48" s="181"/>
      <c r="BR48" s="181"/>
      <c r="BS48" s="181"/>
      <c r="BT48" s="182"/>
    </row>
    <row r="49" spans="2:72" ht="13.5" customHeight="1" x14ac:dyDescent="0.15">
      <c r="B49" s="172"/>
      <c r="C49" s="176"/>
      <c r="D49" s="174"/>
      <c r="E49" s="174"/>
      <c r="F49" s="174"/>
      <c r="G49" s="174"/>
      <c r="H49" s="174"/>
      <c r="I49" s="174"/>
      <c r="J49" s="174"/>
      <c r="K49" s="174"/>
      <c r="L49" s="174"/>
      <c r="M49" s="174"/>
      <c r="N49" s="174"/>
      <c r="O49" s="174"/>
      <c r="P49" s="177"/>
      <c r="Q49" s="174"/>
      <c r="R49" s="174"/>
      <c r="S49" s="174"/>
      <c r="T49" s="174"/>
      <c r="U49" s="174"/>
      <c r="V49" s="174"/>
      <c r="W49" s="174"/>
      <c r="X49" s="174"/>
      <c r="Y49" s="174"/>
      <c r="Z49" s="174"/>
      <c r="AA49" s="174"/>
      <c r="AB49" s="174"/>
      <c r="AC49" s="174"/>
      <c r="AD49" s="174"/>
      <c r="AE49" s="176"/>
      <c r="AF49" s="174"/>
      <c r="AG49" s="174"/>
      <c r="AH49" s="174"/>
      <c r="AI49" s="174"/>
      <c r="AJ49" s="174"/>
      <c r="AK49" s="174"/>
      <c r="AL49" s="174"/>
      <c r="AM49" s="174"/>
      <c r="AN49" s="174"/>
      <c r="AO49" s="174"/>
      <c r="AP49" s="174"/>
      <c r="AQ49" s="174"/>
      <c r="AR49" s="177"/>
      <c r="AS49" s="174"/>
      <c r="AT49" s="174"/>
      <c r="AU49" s="174"/>
      <c r="AV49" s="174"/>
      <c r="AW49" s="174"/>
      <c r="AX49" s="174"/>
      <c r="AY49" s="174"/>
      <c r="AZ49" s="174"/>
      <c r="BA49" s="174"/>
      <c r="BB49" s="174"/>
      <c r="BC49" s="174"/>
      <c r="BD49" s="174"/>
      <c r="BE49" s="174"/>
      <c r="BF49" s="174"/>
      <c r="BG49" s="176"/>
      <c r="BH49" s="174"/>
      <c r="BI49" s="174"/>
      <c r="BJ49" s="174"/>
      <c r="BK49" s="174"/>
      <c r="BL49" s="174"/>
      <c r="BM49" s="174"/>
      <c r="BN49" s="174"/>
      <c r="BO49" s="174"/>
      <c r="BP49" s="174"/>
      <c r="BQ49" s="174"/>
      <c r="BR49" s="174"/>
      <c r="BS49" s="174"/>
      <c r="BT49" s="177"/>
    </row>
    <row r="50" spans="2:72" ht="13.5" customHeight="1" x14ac:dyDescent="0.15">
      <c r="B50" s="172"/>
      <c r="C50" s="176"/>
      <c r="D50" s="174"/>
      <c r="E50" s="174"/>
      <c r="F50" s="174"/>
      <c r="G50" s="174"/>
      <c r="H50" s="174"/>
      <c r="I50" s="174"/>
      <c r="J50" s="174"/>
      <c r="K50" s="174"/>
      <c r="L50" s="174"/>
      <c r="M50" s="174"/>
      <c r="N50" s="174"/>
      <c r="O50" s="174"/>
      <c r="P50" s="177"/>
      <c r="Q50" s="174"/>
      <c r="R50" s="174"/>
      <c r="S50" s="174"/>
      <c r="T50" s="174"/>
      <c r="U50" s="174"/>
      <c r="V50" s="174"/>
      <c r="W50" s="174"/>
      <c r="X50" s="174"/>
      <c r="Y50" s="174"/>
      <c r="Z50" s="174"/>
      <c r="AA50" s="174"/>
      <c r="AB50" s="174"/>
      <c r="AC50" s="174"/>
      <c r="AD50" s="174"/>
      <c r="AE50" s="176"/>
      <c r="AF50" s="174"/>
      <c r="AG50" s="174"/>
      <c r="AH50" s="174"/>
      <c r="AI50" s="174"/>
      <c r="AJ50" s="174"/>
      <c r="AK50" s="174"/>
      <c r="AL50" s="174"/>
      <c r="AM50" s="174"/>
      <c r="AN50" s="174"/>
      <c r="AO50" s="174"/>
      <c r="AP50" s="174"/>
      <c r="AQ50" s="174"/>
      <c r="AR50" s="177"/>
      <c r="AS50" s="174"/>
      <c r="AT50" s="174"/>
      <c r="AU50" s="174"/>
      <c r="AV50" s="174"/>
      <c r="AW50" s="174"/>
      <c r="AX50" s="174"/>
      <c r="AY50" s="174"/>
      <c r="AZ50" s="174"/>
      <c r="BA50" s="174"/>
      <c r="BB50" s="174"/>
      <c r="BC50" s="174"/>
      <c r="BD50" s="174"/>
      <c r="BE50" s="174"/>
      <c r="BF50" s="174"/>
      <c r="BG50" s="176"/>
      <c r="BH50" s="174"/>
      <c r="BI50" s="174"/>
      <c r="BJ50" s="174"/>
      <c r="BK50" s="174"/>
      <c r="BL50" s="174"/>
      <c r="BM50" s="174"/>
      <c r="BN50" s="174"/>
      <c r="BO50" s="174"/>
      <c r="BP50" s="174"/>
      <c r="BQ50" s="174"/>
      <c r="BR50" s="174"/>
      <c r="BS50" s="174"/>
      <c r="BT50" s="177"/>
    </row>
    <row r="51" spans="2:72" ht="13.5" customHeight="1" x14ac:dyDescent="0.15">
      <c r="B51" s="173"/>
      <c r="C51" s="190"/>
      <c r="D51" s="191"/>
      <c r="E51" s="191"/>
      <c r="F51" s="191"/>
      <c r="G51" s="191"/>
      <c r="H51" s="191"/>
      <c r="I51" s="191"/>
      <c r="J51" s="191"/>
      <c r="K51" s="191"/>
      <c r="L51" s="191"/>
      <c r="M51" s="191"/>
      <c r="N51" s="191"/>
      <c r="O51" s="191"/>
      <c r="P51" s="192"/>
      <c r="Q51" s="191"/>
      <c r="R51" s="191"/>
      <c r="S51" s="191"/>
      <c r="T51" s="191"/>
      <c r="U51" s="191"/>
      <c r="V51" s="191"/>
      <c r="W51" s="191"/>
      <c r="X51" s="191"/>
      <c r="Y51" s="191"/>
      <c r="Z51" s="191"/>
      <c r="AA51" s="191"/>
      <c r="AB51" s="191"/>
      <c r="AC51" s="191"/>
      <c r="AD51" s="191"/>
      <c r="AE51" s="190"/>
      <c r="AF51" s="191"/>
      <c r="AG51" s="191"/>
      <c r="AH51" s="191"/>
      <c r="AI51" s="191"/>
      <c r="AJ51" s="191"/>
      <c r="AK51" s="191"/>
      <c r="AL51" s="191"/>
      <c r="AM51" s="191"/>
      <c r="AN51" s="191"/>
      <c r="AO51" s="191"/>
      <c r="AP51" s="191"/>
      <c r="AQ51" s="191"/>
      <c r="AR51" s="192"/>
      <c r="AS51" s="191"/>
      <c r="AT51" s="191"/>
      <c r="AU51" s="191"/>
      <c r="AV51" s="191"/>
      <c r="AW51" s="191"/>
      <c r="AX51" s="191"/>
      <c r="AY51" s="191"/>
      <c r="AZ51" s="191"/>
      <c r="BA51" s="191"/>
      <c r="BB51" s="191"/>
      <c r="BC51" s="191"/>
      <c r="BD51" s="191"/>
      <c r="BE51" s="191"/>
      <c r="BF51" s="191"/>
      <c r="BG51" s="190"/>
      <c r="BH51" s="191"/>
      <c r="BI51" s="191"/>
      <c r="BJ51" s="191"/>
      <c r="BK51" s="191"/>
      <c r="BL51" s="191"/>
      <c r="BM51" s="191"/>
      <c r="BN51" s="191"/>
      <c r="BO51" s="191"/>
      <c r="BP51" s="191"/>
      <c r="BQ51" s="191"/>
      <c r="BR51" s="191"/>
      <c r="BS51" s="191"/>
      <c r="BT51" s="192"/>
    </row>
    <row r="52" spans="2:72" ht="14.25" customHeight="1" x14ac:dyDescent="0.15">
      <c r="B52" s="2" t="s">
        <v>151</v>
      </c>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row>
    <row r="53" spans="2:72" ht="14.25" customHeight="1" x14ac:dyDescent="0.15">
      <c r="B53" s="3"/>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row>
    <row r="54" spans="2:72" ht="24.95" customHeight="1" x14ac:dyDescent="0.15">
      <c r="B54" s="48" t="s">
        <v>52</v>
      </c>
      <c r="AC54" s="8"/>
      <c r="AI54" s="8"/>
    </row>
    <row r="55" spans="2:72" ht="16.5" customHeight="1" x14ac:dyDescent="0.15">
      <c r="B55" s="167"/>
      <c r="C55" s="165"/>
      <c r="D55" s="165"/>
      <c r="E55" s="165"/>
      <c r="F55" s="165"/>
      <c r="G55" s="165"/>
      <c r="H55" s="165"/>
      <c r="I55" s="165"/>
      <c r="J55" s="165"/>
      <c r="K55" s="159" t="s">
        <v>162</v>
      </c>
      <c r="L55" s="160"/>
      <c r="M55" s="160"/>
      <c r="N55" s="160"/>
      <c r="O55" s="161"/>
      <c r="P55" s="165" t="s">
        <v>66</v>
      </c>
      <c r="Q55" s="165"/>
      <c r="R55" s="165"/>
      <c r="S55" s="165"/>
      <c r="T55" s="165"/>
      <c r="U55" s="167" t="s">
        <v>73</v>
      </c>
      <c r="V55" s="165"/>
      <c r="W55" s="165"/>
      <c r="X55" s="165"/>
      <c r="Y55" s="168"/>
      <c r="Z55" s="165" t="s">
        <v>17</v>
      </c>
      <c r="AA55" s="165"/>
      <c r="AB55" s="165"/>
      <c r="AC55" s="165"/>
      <c r="AD55" s="165"/>
      <c r="AE55" s="167" t="s">
        <v>88</v>
      </c>
      <c r="AF55" s="165"/>
      <c r="AG55" s="165"/>
      <c r="AH55" s="165"/>
      <c r="AI55" s="168"/>
    </row>
    <row r="56" spans="2:72" ht="16.5" customHeight="1" x14ac:dyDescent="0.15">
      <c r="B56" s="169"/>
      <c r="C56" s="166"/>
      <c r="D56" s="166"/>
      <c r="E56" s="166"/>
      <c r="F56" s="166"/>
      <c r="G56" s="166"/>
      <c r="H56" s="166"/>
      <c r="I56" s="166"/>
      <c r="J56" s="166"/>
      <c r="K56" s="162"/>
      <c r="L56" s="163"/>
      <c r="M56" s="163"/>
      <c r="N56" s="163"/>
      <c r="O56" s="164"/>
      <c r="P56" s="166"/>
      <c r="Q56" s="166"/>
      <c r="R56" s="166"/>
      <c r="S56" s="166"/>
      <c r="T56" s="166"/>
      <c r="U56" s="169"/>
      <c r="V56" s="166"/>
      <c r="W56" s="166"/>
      <c r="X56" s="166"/>
      <c r="Y56" s="170"/>
      <c r="Z56" s="166"/>
      <c r="AA56" s="166"/>
      <c r="AB56" s="166"/>
      <c r="AC56" s="166"/>
      <c r="AD56" s="166"/>
      <c r="AE56" s="169"/>
      <c r="AF56" s="166"/>
      <c r="AG56" s="166"/>
      <c r="AH56" s="166"/>
      <c r="AI56" s="170"/>
    </row>
    <row r="57" spans="2:72" ht="16.5" customHeight="1" x14ac:dyDescent="0.15">
      <c r="B57" s="280" t="s">
        <v>9</v>
      </c>
      <c r="C57" s="281"/>
      <c r="D57" s="281"/>
      <c r="E57" s="281"/>
      <c r="F57" s="281"/>
      <c r="G57" s="281"/>
      <c r="H57" s="281"/>
      <c r="I57" s="281"/>
      <c r="J57" s="281"/>
      <c r="K57" s="282" t="str">
        <f>IF($H$5="","",VLOOKUP($H$5,保証協会向け報告フォーマット!$C:$DM,48,FALSE))&amp;""</f>
        <v/>
      </c>
      <c r="L57" s="283"/>
      <c r="M57" s="283"/>
      <c r="N57" s="283"/>
      <c r="O57" s="284"/>
      <c r="P57" s="283" t="str">
        <f>IF($H$5="","",VLOOKUP($H$5,保証協会向け報告フォーマット!$C:$DM,55,FALSE))&amp;""</f>
        <v/>
      </c>
      <c r="Q57" s="283"/>
      <c r="R57" s="283"/>
      <c r="S57" s="283"/>
      <c r="T57" s="283"/>
      <c r="U57" s="282" t="str">
        <f>IF($H$5="","",VLOOKUP($H$5,保証協会向け報告フォーマット!$C:$DM,62,FALSE))&amp;""</f>
        <v/>
      </c>
      <c r="V57" s="283"/>
      <c r="W57" s="283"/>
      <c r="X57" s="283"/>
      <c r="Y57" s="284"/>
      <c r="Z57" s="283" t="str">
        <f>IF($H$5="","",VLOOKUP($H$5,保証協会向け報告フォーマット!$C:$DM,69,FALSE))&amp;""</f>
        <v/>
      </c>
      <c r="AA57" s="283"/>
      <c r="AB57" s="283"/>
      <c r="AC57" s="283"/>
      <c r="AD57" s="283"/>
      <c r="AE57" s="282" t="str">
        <f>IF($H$5="","",VLOOKUP($H$5,保証協会向け報告フォーマット!$C:$DM,76,FALSE))&amp;""</f>
        <v/>
      </c>
      <c r="AF57" s="283"/>
      <c r="AG57" s="283"/>
      <c r="AH57" s="283"/>
      <c r="AI57" s="284"/>
      <c r="AN57" s="50"/>
    </row>
    <row r="58" spans="2:72" ht="18" customHeight="1" x14ac:dyDescent="0.15">
      <c r="B58" s="265" t="s">
        <v>163</v>
      </c>
      <c r="C58" s="266"/>
      <c r="D58" s="266"/>
      <c r="E58" s="266"/>
      <c r="F58" s="266"/>
      <c r="G58" s="266"/>
      <c r="H58" s="266"/>
      <c r="I58" s="266"/>
      <c r="J58" s="267"/>
      <c r="K58" s="268" t="str">
        <f>IF($H$5="","",IF(VLOOKUP($H$5,保証協会向け報告フォーマット!$C:$DM,49,FALSE)="","",TEXT(VLOOKUP($H$5,保証協会向け報告フォーマット!$C:$DM,49,FALSE),"#,##0.0")))</f>
        <v/>
      </c>
      <c r="L58" s="269"/>
      <c r="M58" s="269"/>
      <c r="N58" s="269"/>
      <c r="O58" s="270"/>
      <c r="P58" s="269" t="str">
        <f>IF($H$5="","",IF(VLOOKUP($H$5,保証協会向け報告フォーマット!$C:$DM,56,FALSE)="","",TEXT(VLOOKUP($H$5,保証協会向け報告フォーマット!$C:$DM,56,FALSE),"#,##0.0")))</f>
        <v/>
      </c>
      <c r="Q58" s="269"/>
      <c r="R58" s="269"/>
      <c r="S58" s="269"/>
      <c r="T58" s="269"/>
      <c r="U58" s="268" t="str">
        <f>IF($H$5="","",IF(VLOOKUP($H$5,保証協会向け報告フォーマット!$C:$DM,63,FALSE)="","",TEXT(VLOOKUP($H$5,保証協会向け報告フォーマット!$C:$DM,63,FALSE),"#,##0.0")))</f>
        <v/>
      </c>
      <c r="V58" s="269"/>
      <c r="W58" s="269"/>
      <c r="X58" s="269"/>
      <c r="Y58" s="270"/>
      <c r="Z58" s="269" t="str">
        <f>IF($H$5="","",IF(VLOOKUP($H$5,保証協会向け報告フォーマット!$C:$DM,70,FALSE)="","",TEXT(VLOOKUP($H$5,保証協会向け報告フォーマット!$C:$DM,70,FALSE),"#,##0.0")))</f>
        <v/>
      </c>
      <c r="AA58" s="269"/>
      <c r="AB58" s="269"/>
      <c r="AC58" s="269"/>
      <c r="AD58" s="269"/>
      <c r="AE58" s="268" t="str">
        <f>IF($H$5="","",IF(VLOOKUP($H$5,保証協会向け報告フォーマット!$C:$DM,77,FALSE)="","",TEXT(VLOOKUP($H$5,保証協会向け報告フォーマット!$C:$DM,77,FALSE),"#,##0.0")))</f>
        <v/>
      </c>
      <c r="AF58" s="269"/>
      <c r="AG58" s="269"/>
      <c r="AH58" s="269"/>
      <c r="AI58" s="270"/>
      <c r="AN58" s="50"/>
    </row>
    <row r="59" spans="2:72" ht="18" customHeight="1" x14ac:dyDescent="0.15">
      <c r="B59" s="265" t="s">
        <v>154</v>
      </c>
      <c r="C59" s="266"/>
      <c r="D59" s="266"/>
      <c r="E59" s="266"/>
      <c r="F59" s="266"/>
      <c r="G59" s="266"/>
      <c r="H59" s="266"/>
      <c r="I59" s="266"/>
      <c r="J59" s="267"/>
      <c r="K59" s="268" t="str">
        <f>IF($H$5="","",IF(VLOOKUP($H$5,保証協会向け報告フォーマット!$C:$DM,50,FALSE)="","",TEXT(VLOOKUP($H$5,保証協会向け報告フォーマット!$C:$DM,50,FALSE),"#,##0.0")))</f>
        <v/>
      </c>
      <c r="L59" s="269"/>
      <c r="M59" s="269"/>
      <c r="N59" s="269"/>
      <c r="O59" s="270"/>
      <c r="P59" s="269" t="str">
        <f>IF($H$5="","",IF(VLOOKUP($H$5,保証協会向け報告フォーマット!$C:$DM,57,FALSE)="","",TEXT(VLOOKUP($H$5,保証協会向け報告フォーマット!$C:$DM,57,FALSE),"#,##0.0")))</f>
        <v/>
      </c>
      <c r="Q59" s="269"/>
      <c r="R59" s="269"/>
      <c r="S59" s="269"/>
      <c r="T59" s="269"/>
      <c r="U59" s="268" t="str">
        <f>IF($H$5="","",IF(VLOOKUP($H$5,保証協会向け報告フォーマット!$C:$DM,64,FALSE)="","",TEXT(VLOOKUP($H$5,保証協会向け報告フォーマット!$C:$DM,64,FALSE),"#,##0.0")))</f>
        <v/>
      </c>
      <c r="V59" s="269"/>
      <c r="W59" s="269"/>
      <c r="X59" s="269"/>
      <c r="Y59" s="270"/>
      <c r="Z59" s="269" t="str">
        <f>IF($H$5="","",IF(VLOOKUP($H$5,保証協会向け報告フォーマット!$C:$DM,71,FALSE)="","",TEXT(VLOOKUP($H$5,保証協会向け報告フォーマット!$C:$DM,71,FALSE),"#,##0.0")))</f>
        <v/>
      </c>
      <c r="AA59" s="269"/>
      <c r="AB59" s="269"/>
      <c r="AC59" s="269"/>
      <c r="AD59" s="269"/>
      <c r="AE59" s="268" t="str">
        <f>IF($H$5="","",IF(VLOOKUP($H$5,保証協会向け報告フォーマット!$C:$DM,78,FALSE)="","",TEXT(VLOOKUP($H$5,保証協会向け報告フォーマット!$C:$DM,78,FALSE),"#,##0.0")))</f>
        <v/>
      </c>
      <c r="AF59" s="269"/>
      <c r="AG59" s="269"/>
      <c r="AH59" s="269"/>
      <c r="AI59" s="270"/>
      <c r="AN59" s="50"/>
    </row>
    <row r="60" spans="2:72" ht="18" customHeight="1" x14ac:dyDescent="0.15">
      <c r="B60" s="265" t="s">
        <v>155</v>
      </c>
      <c r="C60" s="266"/>
      <c r="D60" s="266"/>
      <c r="E60" s="266"/>
      <c r="F60" s="266"/>
      <c r="G60" s="266"/>
      <c r="H60" s="266"/>
      <c r="I60" s="266"/>
      <c r="J60" s="267"/>
      <c r="K60" s="268" t="str">
        <f>IF($H$5="","",IF(VLOOKUP($H$5,保証協会向け報告フォーマット!$C:$DM,51,FALSE)="","",TEXT(VLOOKUP($H$5,保証協会向け報告フォーマット!$C:$DM,51,FALSE),"#,##0")))</f>
        <v/>
      </c>
      <c r="L60" s="269"/>
      <c r="M60" s="269"/>
      <c r="N60" s="269"/>
      <c r="O60" s="270"/>
      <c r="P60" s="269" t="str">
        <f>IF($H$5="","",IF(VLOOKUP($H$5,保証協会向け報告フォーマット!$C:$DM,58,FALSE)="","",TEXT(VLOOKUP($H$5,保証協会向け報告フォーマット!$C:$DM,58,FALSE),"#,##0")))</f>
        <v/>
      </c>
      <c r="Q60" s="269"/>
      <c r="R60" s="269"/>
      <c r="S60" s="269"/>
      <c r="T60" s="269"/>
      <c r="U60" s="268" t="str">
        <f>IF($H$5="","",IF(VLOOKUP($H$5,保証協会向け報告フォーマット!$C:$DM,65,FALSE)="","",TEXT(VLOOKUP($H$5,保証協会向け報告フォーマット!$C:$DM,65,FALSE),"#,##0")))</f>
        <v/>
      </c>
      <c r="V60" s="269"/>
      <c r="W60" s="269"/>
      <c r="X60" s="269"/>
      <c r="Y60" s="270"/>
      <c r="Z60" s="269" t="str">
        <f>IF($H$5="","",IF(VLOOKUP($H$5,保証協会向け報告フォーマット!$C:$DM,72,FALSE)="","",TEXT(VLOOKUP($H$5,保証協会向け報告フォーマット!$C:$DM,72,FALSE),"#,##0")))</f>
        <v/>
      </c>
      <c r="AA60" s="269"/>
      <c r="AB60" s="269"/>
      <c r="AC60" s="269"/>
      <c r="AD60" s="269"/>
      <c r="AE60" s="268" t="str">
        <f>IF($H$5="","",IF(VLOOKUP($H$5,保証協会向け報告フォーマット!$C:$DM,79,FALSE)="","",TEXT(VLOOKUP($H$5,保証協会向け報告フォーマット!$C:$DM,79,FALSE),"#,##0")))</f>
        <v/>
      </c>
      <c r="AF60" s="269"/>
      <c r="AG60" s="269"/>
      <c r="AH60" s="269"/>
      <c r="AI60" s="270"/>
    </row>
    <row r="61" spans="2:72" ht="18" customHeight="1" x14ac:dyDescent="0.15">
      <c r="B61" s="265" t="s">
        <v>156</v>
      </c>
      <c r="C61" s="266"/>
      <c r="D61" s="266"/>
      <c r="E61" s="266"/>
      <c r="F61" s="266"/>
      <c r="G61" s="266"/>
      <c r="H61" s="266"/>
      <c r="I61" s="266"/>
      <c r="J61" s="267"/>
      <c r="K61" s="268" t="str">
        <f>IF($H$5="","",IF(VLOOKUP($H$5,保証協会向け報告フォーマット!$C:$DM,52,FALSE)="","",TEXT(VLOOKUP($H$5,保証協会向け報告フォーマット!$C:$DM,52,FALSE),"#,##0.0")))</f>
        <v/>
      </c>
      <c r="L61" s="269"/>
      <c r="M61" s="269"/>
      <c r="N61" s="269"/>
      <c r="O61" s="270"/>
      <c r="P61" s="269" t="str">
        <f>IF($H$5="","",IF(VLOOKUP($H$5,保証協会向け報告フォーマット!$C:$DM,59,FALSE)="","",TEXT(VLOOKUP($H$5,保証協会向け報告フォーマット!$C:$DM,59,FALSE),"#,##0.0")))</f>
        <v/>
      </c>
      <c r="Q61" s="269"/>
      <c r="R61" s="269"/>
      <c r="S61" s="269"/>
      <c r="T61" s="269"/>
      <c r="U61" s="268" t="str">
        <f>IF($H$5="","",IF(VLOOKUP($H$5,保証協会向け報告フォーマット!$C:$DM,66,FALSE)="","",TEXT(VLOOKUP($H$5,保証協会向け報告フォーマット!$C:$DM,66,FALSE),"#,##0.0")))</f>
        <v/>
      </c>
      <c r="V61" s="269"/>
      <c r="W61" s="269"/>
      <c r="X61" s="269"/>
      <c r="Y61" s="270"/>
      <c r="Z61" s="269" t="str">
        <f>IF($H$5="","",IF(VLOOKUP($H$5,保証協会向け報告フォーマット!$C:$DM,73,FALSE)="","",TEXT(VLOOKUP($H$5,保証協会向け報告フォーマット!$C:$DM,73,FALSE),"#,##0.0")))</f>
        <v/>
      </c>
      <c r="AA61" s="269"/>
      <c r="AB61" s="269"/>
      <c r="AC61" s="269"/>
      <c r="AD61" s="269"/>
      <c r="AE61" s="268" t="str">
        <f>IF($H$5="","",IF(VLOOKUP($H$5,保証協会向け報告フォーマット!$C:$DM,80,FALSE)="","",TEXT(VLOOKUP($H$5,保証協会向け報告フォーマット!$C:$DM,80,FALSE),"#,##0.0")))</f>
        <v/>
      </c>
      <c r="AF61" s="269"/>
      <c r="AG61" s="269"/>
      <c r="AH61" s="269"/>
      <c r="AI61" s="270"/>
    </row>
    <row r="62" spans="2:72" ht="18" customHeight="1" x14ac:dyDescent="0.15">
      <c r="B62" s="265" t="s">
        <v>157</v>
      </c>
      <c r="C62" s="266"/>
      <c r="D62" s="266"/>
      <c r="E62" s="266"/>
      <c r="F62" s="266"/>
      <c r="G62" s="266"/>
      <c r="H62" s="266"/>
      <c r="I62" s="266"/>
      <c r="J62" s="267"/>
      <c r="K62" s="268" t="str">
        <f>IF($H$5="","",IF(VLOOKUP($H$5,保証協会向け報告フォーマット!$C:$DM,53,FALSE)="","",TEXT(VLOOKUP($H$5,保証協会向け報告フォーマット!$C:$DM,53,FALSE),"#,##0.0")))</f>
        <v/>
      </c>
      <c r="L62" s="269"/>
      <c r="M62" s="269"/>
      <c r="N62" s="269"/>
      <c r="O62" s="270"/>
      <c r="P62" s="269" t="str">
        <f>IF($H$5="","",IF(VLOOKUP($H$5,保証協会向け報告フォーマット!$C:$DM,60,FALSE)="","",TEXT(VLOOKUP($H$5,保証協会向け報告フォーマット!$C:$DM,60,FALSE),"#,##0.0")))</f>
        <v/>
      </c>
      <c r="Q62" s="269"/>
      <c r="R62" s="269"/>
      <c r="S62" s="269"/>
      <c r="T62" s="269"/>
      <c r="U62" s="268" t="str">
        <f>IF($H$5="","",IF(VLOOKUP($H$5,保証協会向け報告フォーマット!$C:$DM,67,FALSE)="","",TEXT(VLOOKUP($H$5,保証協会向け報告フォーマット!$C:$DM,67,FALSE),"#,##0.0")))</f>
        <v/>
      </c>
      <c r="V62" s="269"/>
      <c r="W62" s="269"/>
      <c r="X62" s="269"/>
      <c r="Y62" s="270"/>
      <c r="Z62" s="269" t="str">
        <f>IF($H$5="","",IF(VLOOKUP($H$5,保証協会向け報告フォーマット!$C:$DM,74,FALSE)="","",TEXT(VLOOKUP($H$5,保証協会向け報告フォーマット!$C:$DM,74,FALSE),"#,##0.0")))</f>
        <v/>
      </c>
      <c r="AA62" s="269"/>
      <c r="AB62" s="269"/>
      <c r="AC62" s="269"/>
      <c r="AD62" s="269"/>
      <c r="AE62" s="268" t="str">
        <f>IF($H$5="","",IF(VLOOKUP($H$5,保証協会向け報告フォーマット!$C:$DM,81,FALSE)="","",TEXT(VLOOKUP($H$5,保証協会向け報告フォーマット!$C:$DM,81,FALSE),"#,##0.0")))</f>
        <v/>
      </c>
      <c r="AF62" s="269"/>
      <c r="AG62" s="269"/>
      <c r="AH62" s="269"/>
      <c r="AI62" s="270"/>
    </row>
    <row r="63" spans="2:72" ht="18" customHeight="1" x14ac:dyDescent="0.15">
      <c r="B63" s="271" t="s">
        <v>117</v>
      </c>
      <c r="C63" s="272"/>
      <c r="D63" s="272"/>
      <c r="E63" s="272"/>
      <c r="F63" s="272"/>
      <c r="G63" s="272"/>
      <c r="H63" s="272"/>
      <c r="I63" s="272"/>
      <c r="J63" s="273"/>
      <c r="K63" s="274" t="str">
        <f>IF($H$5="","",IF(VLOOKUP($H$5,保証協会向け報告フォーマット!$C:$DM,54,FALSE)="","",TEXT(VLOOKUP($H$5,保証協会向け報告フォーマット!$C:$DM,54,FALSE),"#,##0.0")))</f>
        <v/>
      </c>
      <c r="L63" s="275"/>
      <c r="M63" s="275"/>
      <c r="N63" s="275"/>
      <c r="O63" s="276"/>
      <c r="P63" s="275" t="str">
        <f>IF($H$5="","",IF(VLOOKUP($H$5,保証協会向け報告フォーマット!$C:$DM,61,FALSE)="","",TEXT(VLOOKUP($H$5,保証協会向け報告フォーマット!$C:$DM,61,FALSE),"#,##0.0")))</f>
        <v/>
      </c>
      <c r="Q63" s="275"/>
      <c r="R63" s="275"/>
      <c r="S63" s="275"/>
      <c r="T63" s="275"/>
      <c r="U63" s="274" t="str">
        <f>IF($H$5="","",IF(VLOOKUP($H$5,保証協会向け報告フォーマット!$C:$DM,68,FALSE)="","",TEXT(VLOOKUP($H$5,保証協会向け報告フォーマット!$C:$DM,68,FALSE),"#,##0.0")))</f>
        <v/>
      </c>
      <c r="V63" s="275"/>
      <c r="W63" s="275"/>
      <c r="X63" s="275"/>
      <c r="Y63" s="276"/>
      <c r="Z63" s="275" t="str">
        <f>IF($H$5="","",IF(VLOOKUP($H$5,保証協会向け報告フォーマット!$C:$DM,75,FALSE)="","",TEXT(VLOOKUP($H$5,保証協会向け報告フォーマット!$C:$DM,75,FALSE),"#,##0.0")))</f>
        <v/>
      </c>
      <c r="AA63" s="275"/>
      <c r="AB63" s="275"/>
      <c r="AC63" s="275"/>
      <c r="AD63" s="275"/>
      <c r="AE63" s="274" t="str">
        <f>IF($H$5="","",IF(VLOOKUP($H$5,保証協会向け報告フォーマット!$C:$DM,82,FALSE)="","",TEXT(VLOOKUP($H$5,保証協会向け報告フォーマット!$C:$DM,82,FALSE),"#,##0.0")))</f>
        <v/>
      </c>
      <c r="AF63" s="275"/>
      <c r="AG63" s="275"/>
      <c r="AH63" s="275"/>
      <c r="AI63" s="276"/>
    </row>
    <row r="64" spans="2:72" ht="14.25" customHeight="1" x14ac:dyDescent="0.15">
      <c r="U64" s="6"/>
      <c r="V64" s="6"/>
      <c r="W64" s="6"/>
      <c r="X64" s="6"/>
      <c r="Y64" s="6"/>
      <c r="Z64" s="6"/>
      <c r="AA64" s="6"/>
      <c r="AB64" s="6"/>
      <c r="AC64" s="6"/>
      <c r="AD64" s="6"/>
      <c r="AE64" s="6"/>
      <c r="AF64" s="6"/>
      <c r="AG64" s="6"/>
    </row>
    <row r="65" spans="2:72" ht="14.25" customHeight="1" x14ac:dyDescent="0.15">
      <c r="U65" s="6"/>
      <c r="V65" s="6"/>
      <c r="W65" s="6"/>
      <c r="X65" s="6"/>
      <c r="Y65" s="6"/>
      <c r="Z65" s="6"/>
      <c r="AA65" s="6"/>
      <c r="AB65" s="6"/>
      <c r="AC65" s="6"/>
      <c r="AD65" s="6"/>
      <c r="AE65" s="6"/>
      <c r="AF65" s="6"/>
      <c r="AG65" s="6"/>
    </row>
    <row r="66" spans="2:72" ht="24.95" customHeight="1" x14ac:dyDescent="0.15">
      <c r="B66" s="48" t="s">
        <v>206</v>
      </c>
      <c r="O66" s="50"/>
      <c r="U66" s="6"/>
      <c r="V66" s="6"/>
      <c r="W66" s="6"/>
      <c r="X66" s="6"/>
      <c r="Y66" s="6"/>
      <c r="Z66" s="6"/>
      <c r="AA66" s="6"/>
      <c r="AB66" s="6"/>
      <c r="AC66" s="6"/>
      <c r="AD66" s="6"/>
      <c r="AE66" s="6"/>
      <c r="AF66" s="6"/>
      <c r="AG66" s="6"/>
    </row>
    <row r="67" spans="2:72" ht="14.25" customHeight="1" x14ac:dyDescent="0.15">
      <c r="B67" s="1" t="s">
        <v>84</v>
      </c>
      <c r="I67"/>
      <c r="J67"/>
      <c r="K67"/>
      <c r="L67"/>
      <c r="M67"/>
      <c r="W67" s="1" t="s">
        <v>87</v>
      </c>
      <c r="AD67" s="6"/>
      <c r="AE67" s="6"/>
      <c r="AF67" s="6"/>
      <c r="AG67" s="6"/>
    </row>
    <row r="68" spans="2:72" ht="17.25" customHeight="1" x14ac:dyDescent="0.15">
      <c r="B68" s="208" t="s">
        <v>281</v>
      </c>
      <c r="C68" s="209"/>
      <c r="D68" s="209"/>
      <c r="E68" s="209"/>
      <c r="F68" s="209"/>
      <c r="G68" s="209"/>
      <c r="H68" s="209"/>
      <c r="I68" s="209"/>
      <c r="J68" s="210"/>
      <c r="K68" s="236" t="str">
        <f>IF($H$5="","",IF(VLOOKUP($H$5,保証協会向け報告フォーマット!$C:$DM,83,FALSE)="","",VALUE(TEXT(VLOOKUP($H$5,保証協会向け報告フォーマット!$C:$DM,83,FALSE),"#,##0"))))</f>
        <v/>
      </c>
      <c r="L68" s="237"/>
      <c r="M68" s="237"/>
      <c r="N68" s="237"/>
      <c r="O68" s="237"/>
      <c r="P68" s="238"/>
      <c r="W68" s="239" t="s">
        <v>161</v>
      </c>
      <c r="X68" s="240"/>
      <c r="Y68" s="240"/>
      <c r="Z68" s="240"/>
      <c r="AA68" s="240"/>
      <c r="AB68" s="240"/>
      <c r="AC68" s="240"/>
      <c r="AD68" s="240"/>
      <c r="AE68" s="241"/>
      <c r="AF68" s="242" t="str">
        <f>IF($H$5="","",IF(VLOOKUP($H$5,保証協会向け報告フォーマット!$C:$DM,85,FALSE)="","",VALUE(TEXT(VLOOKUP($H$5,保証協会向け報告フォーマット!$C:$DM,85,FALSE),"#,##0.0"))))</f>
        <v/>
      </c>
      <c r="AG68" s="243"/>
      <c r="AH68" s="243"/>
      <c r="AI68" s="243"/>
      <c r="AJ68" s="244"/>
    </row>
    <row r="69" spans="2:72" ht="17.25" customHeight="1" x14ac:dyDescent="0.15">
      <c r="B69" s="245" t="s">
        <v>160</v>
      </c>
      <c r="C69" s="246"/>
      <c r="D69" s="246"/>
      <c r="E69" s="246"/>
      <c r="F69" s="246"/>
      <c r="G69" s="246"/>
      <c r="H69" s="246"/>
      <c r="I69" s="246"/>
      <c r="J69" s="247"/>
      <c r="K69" s="248" t="str">
        <f>IF($H$5="","",IF(VLOOKUP($H$5,保証協会向け報告フォーマット!$C:$DM,84,FALSE)="","",VALUE(TEXT(VLOOKUP($H$5,保証協会向け報告フォーマット!$C:$DM,84,FALSE),"#,##0"))))</f>
        <v/>
      </c>
      <c r="L69" s="249"/>
      <c r="M69" s="249"/>
      <c r="N69" s="249"/>
      <c r="O69" s="249"/>
      <c r="P69" s="250"/>
      <c r="R69"/>
      <c r="S69"/>
      <c r="T69"/>
      <c r="U69"/>
      <c r="V69"/>
      <c r="W69"/>
      <c r="X69"/>
      <c r="Y69"/>
      <c r="Z69"/>
      <c r="AA69"/>
      <c r="AB69"/>
      <c r="AC69"/>
    </row>
    <row r="70" spans="2:72" ht="14.25" customHeight="1" x14ac:dyDescent="0.15">
      <c r="AD70" s="6"/>
      <c r="AE70" s="6"/>
      <c r="AF70" s="6"/>
      <c r="AG70" s="6"/>
    </row>
    <row r="71" spans="2:72" ht="19.5" customHeight="1" x14ac:dyDescent="0.15">
      <c r="B71" s="251" t="s">
        <v>183</v>
      </c>
      <c r="C71" s="252"/>
      <c r="D71" s="252"/>
      <c r="E71" s="252"/>
      <c r="F71" s="252"/>
      <c r="G71" s="252"/>
      <c r="H71" s="252"/>
      <c r="I71" s="252"/>
      <c r="J71" s="252"/>
      <c r="K71" s="253"/>
      <c r="L71" s="259" t="s">
        <v>43</v>
      </c>
      <c r="M71" s="260"/>
      <c r="N71" s="260"/>
      <c r="O71" s="260"/>
      <c r="P71" s="261"/>
      <c r="Q71" s="259" t="s">
        <v>68</v>
      </c>
      <c r="R71" s="260"/>
      <c r="S71" s="260"/>
      <c r="T71" s="260"/>
      <c r="U71" s="261"/>
      <c r="V71" s="259" t="s">
        <v>115</v>
      </c>
      <c r="W71" s="260"/>
      <c r="X71" s="260"/>
      <c r="Y71" s="260"/>
      <c r="Z71" s="261"/>
      <c r="AA71" s="259" t="s">
        <v>116</v>
      </c>
      <c r="AB71" s="260"/>
      <c r="AC71" s="260"/>
      <c r="AD71" s="260"/>
      <c r="AE71" s="263"/>
      <c r="AI71" s="167"/>
      <c r="AJ71" s="165"/>
      <c r="AK71" s="165"/>
      <c r="AL71" s="165"/>
      <c r="AM71" s="165"/>
      <c r="AN71" s="165"/>
      <c r="AO71" s="165"/>
      <c r="AP71" s="165"/>
      <c r="AQ71" s="159" t="s">
        <v>184</v>
      </c>
      <c r="AR71" s="160"/>
      <c r="AS71" s="160"/>
      <c r="AT71" s="160"/>
      <c r="AU71" s="160"/>
      <c r="AV71" s="161"/>
      <c r="AW71" s="165" t="s">
        <v>175</v>
      </c>
      <c r="AX71" s="165"/>
      <c r="AY71" s="165"/>
      <c r="AZ71" s="165"/>
      <c r="BA71" s="165"/>
      <c r="BB71" s="165"/>
      <c r="BC71" s="167" t="s">
        <v>176</v>
      </c>
      <c r="BD71" s="165"/>
      <c r="BE71" s="165"/>
      <c r="BF71" s="165"/>
      <c r="BG71" s="165"/>
      <c r="BH71" s="168"/>
      <c r="BI71" s="165" t="s">
        <v>165</v>
      </c>
      <c r="BJ71" s="165"/>
      <c r="BK71" s="165"/>
      <c r="BL71" s="165"/>
      <c r="BM71" s="165"/>
      <c r="BN71" s="165"/>
      <c r="BO71" s="167" t="s">
        <v>164</v>
      </c>
      <c r="BP71" s="165"/>
      <c r="BQ71" s="165"/>
      <c r="BR71" s="165"/>
      <c r="BS71" s="165"/>
      <c r="BT71" s="168"/>
    </row>
    <row r="72" spans="2:72" ht="19.5" customHeight="1" x14ac:dyDescent="0.15">
      <c r="B72" s="254" t="str">
        <f>IF($H$5="","",VLOOKUP($H$5,保証協会向け報告フォーマット!$C:$DM,48,FALSE))&amp;""</f>
        <v/>
      </c>
      <c r="C72" s="255"/>
      <c r="D72" s="255"/>
      <c r="E72" s="255"/>
      <c r="F72" s="255"/>
      <c r="G72" s="255"/>
      <c r="H72" s="255"/>
      <c r="I72" s="255"/>
      <c r="J72" s="255"/>
      <c r="K72" s="256"/>
      <c r="L72" s="262"/>
      <c r="M72" s="194"/>
      <c r="N72" s="194"/>
      <c r="O72" s="194"/>
      <c r="P72" s="195"/>
      <c r="Q72" s="262"/>
      <c r="R72" s="194"/>
      <c r="S72" s="194"/>
      <c r="T72" s="194"/>
      <c r="U72" s="195"/>
      <c r="V72" s="262"/>
      <c r="W72" s="194"/>
      <c r="X72" s="194"/>
      <c r="Y72" s="194"/>
      <c r="Z72" s="195"/>
      <c r="AA72" s="262"/>
      <c r="AB72" s="194"/>
      <c r="AC72" s="194"/>
      <c r="AD72" s="194"/>
      <c r="AE72" s="264"/>
      <c r="AI72" s="169"/>
      <c r="AJ72" s="166"/>
      <c r="AK72" s="166"/>
      <c r="AL72" s="166"/>
      <c r="AM72" s="166"/>
      <c r="AN72" s="166"/>
      <c r="AO72" s="166"/>
      <c r="AP72" s="166"/>
      <c r="AQ72" s="162"/>
      <c r="AR72" s="163"/>
      <c r="AS72" s="163"/>
      <c r="AT72" s="163"/>
      <c r="AU72" s="163"/>
      <c r="AV72" s="164"/>
      <c r="AW72" s="166"/>
      <c r="AX72" s="166"/>
      <c r="AY72" s="166"/>
      <c r="AZ72" s="166"/>
      <c r="BA72" s="166"/>
      <c r="BB72" s="166"/>
      <c r="BC72" s="169"/>
      <c r="BD72" s="166"/>
      <c r="BE72" s="166"/>
      <c r="BF72" s="166"/>
      <c r="BG72" s="166"/>
      <c r="BH72" s="170"/>
      <c r="BI72" s="166"/>
      <c r="BJ72" s="166"/>
      <c r="BK72" s="166"/>
      <c r="BL72" s="166"/>
      <c r="BM72" s="166"/>
      <c r="BN72" s="166"/>
      <c r="BO72" s="169"/>
      <c r="BP72" s="166"/>
      <c r="BQ72" s="166"/>
      <c r="BR72" s="166"/>
      <c r="BS72" s="166"/>
      <c r="BT72" s="170"/>
    </row>
    <row r="73" spans="2:72" ht="21.75" customHeight="1" x14ac:dyDescent="0.15">
      <c r="B73" s="201" t="s">
        <v>260</v>
      </c>
      <c r="C73" s="202"/>
      <c r="D73" s="202"/>
      <c r="E73" s="202"/>
      <c r="F73" s="202"/>
      <c r="G73" s="202"/>
      <c r="H73" s="202"/>
      <c r="I73" s="202"/>
      <c r="J73" s="202"/>
      <c r="K73" s="203"/>
      <c r="L73" s="204" t="str">
        <f>IF($H$5="","",IF(VLOOKUP($H$5,保証協会向け報告フォーマット!$C:$DM,86,FALSE)="","",TEXT(VLOOKUP($H$5,保証協会向け報告フォーマット!$C:$DM,86,FALSE),"#,##0")))</f>
        <v/>
      </c>
      <c r="M73" s="205"/>
      <c r="N73" s="205"/>
      <c r="O73" s="205"/>
      <c r="P73" s="206"/>
      <c r="Q73" s="204" t="str">
        <f>IF($H$5="","",IF(VLOOKUP($H$5,保証協会向け報告フォーマット!$C:$DM,87,FALSE)="","",TEXT(VLOOKUP($H$5,保証協会向け報告フォーマット!$C:$DM,87,FALSE),"#,##0")))</f>
        <v/>
      </c>
      <c r="R73" s="205"/>
      <c r="S73" s="205"/>
      <c r="T73" s="205"/>
      <c r="U73" s="206"/>
      <c r="V73" s="204" t="str">
        <f>IF($H$5="","",IF(VLOOKUP($H$5,保証協会向け報告フォーマット!$C:$DM,88,FALSE)="","",TEXT(VLOOKUP($H$5,保証協会向け報告フォーマット!$C:$DM,88,FALSE),"#,##0")))</f>
        <v/>
      </c>
      <c r="W73" s="205"/>
      <c r="X73" s="205"/>
      <c r="Y73" s="205"/>
      <c r="Z73" s="206"/>
      <c r="AA73" s="204" t="str">
        <f>IF($H$5="","",IF(VLOOKUP($H$5,保証協会向け報告フォーマット!$C:$DM,89,FALSE)="","",TEXT(VLOOKUP($H$5,保証協会向け報告フォーマット!$C:$DM,89,FALSE),"#,##0")))</f>
        <v/>
      </c>
      <c r="AB73" s="205"/>
      <c r="AC73" s="205"/>
      <c r="AD73" s="205"/>
      <c r="AE73" s="207"/>
      <c r="AI73" s="257" t="s">
        <v>9</v>
      </c>
      <c r="AJ73" s="258"/>
      <c r="AK73" s="258"/>
      <c r="AL73" s="258"/>
      <c r="AM73" s="258"/>
      <c r="AN73" s="258"/>
      <c r="AO73" s="258"/>
      <c r="AP73" s="258"/>
      <c r="AQ73" s="228" t="str">
        <f>IF($H$5="","",VLOOKUP($H$5,保証協会向け報告フォーマット!$C:$DM,48,FALSE))&amp;""</f>
        <v/>
      </c>
      <c r="AR73" s="229"/>
      <c r="AS73" s="229"/>
      <c r="AT73" s="229"/>
      <c r="AU73" s="229"/>
      <c r="AV73" s="230"/>
      <c r="AW73" s="231" t="str">
        <f>IF($H$5="","",VLOOKUP($H$5,保証協会向け報告フォーマット!$C:$DM,55,FALSE))&amp;""</f>
        <v/>
      </c>
      <c r="AX73" s="229"/>
      <c r="AY73" s="229"/>
      <c r="AZ73" s="229"/>
      <c r="BA73" s="229"/>
      <c r="BB73" s="232"/>
      <c r="BC73" s="228" t="str">
        <f>IF($H$5="","",VLOOKUP($H$5,保証協会向け報告フォーマット!$C:$DM,62,FALSE))&amp;""</f>
        <v/>
      </c>
      <c r="BD73" s="229"/>
      <c r="BE73" s="229"/>
      <c r="BF73" s="229"/>
      <c r="BG73" s="229"/>
      <c r="BH73" s="230"/>
      <c r="BI73" s="231" t="str">
        <f>IF($H$5="","",VLOOKUP($H$5,保証協会向け報告フォーマット!$C:$DM,69,FALSE))&amp;""</f>
        <v/>
      </c>
      <c r="BJ73" s="229"/>
      <c r="BK73" s="229"/>
      <c r="BL73" s="229"/>
      <c r="BM73" s="229"/>
      <c r="BN73" s="232"/>
      <c r="BO73" s="228" t="str">
        <f>IF($H$5="","",VLOOKUP($H$5,保証協会向け報告フォーマット!$C:$DM,76,FALSE))&amp;""</f>
        <v/>
      </c>
      <c r="BP73" s="229"/>
      <c r="BQ73" s="229"/>
      <c r="BR73" s="229"/>
      <c r="BS73" s="229"/>
      <c r="BT73" s="230"/>
    </row>
    <row r="74" spans="2:72" ht="21.75" customHeight="1" x14ac:dyDescent="0.15">
      <c r="B74" s="183" t="s">
        <v>126</v>
      </c>
      <c r="C74" s="184"/>
      <c r="D74" s="184"/>
      <c r="E74" s="184"/>
      <c r="F74" s="184"/>
      <c r="G74" s="184"/>
      <c r="H74" s="184"/>
      <c r="I74" s="184"/>
      <c r="J74" s="184"/>
      <c r="K74" s="185"/>
      <c r="L74" s="186" t="str">
        <f>IFERROR(L73/$K$68*100,"-")</f>
        <v>-</v>
      </c>
      <c r="M74" s="187"/>
      <c r="N74" s="187"/>
      <c r="O74" s="187"/>
      <c r="P74" s="188"/>
      <c r="Q74" s="186" t="str">
        <f>IFERROR(Q73/$K$68*100,"-")</f>
        <v>-</v>
      </c>
      <c r="R74" s="187"/>
      <c r="S74" s="187"/>
      <c r="T74" s="187"/>
      <c r="U74" s="188"/>
      <c r="V74" s="186" t="str">
        <f>IFERROR(V73/$K$68*100,"-")</f>
        <v>-</v>
      </c>
      <c r="W74" s="187"/>
      <c r="X74" s="187"/>
      <c r="Y74" s="187"/>
      <c r="Z74" s="188"/>
      <c r="AA74" s="186" t="str">
        <f>IFERROR(AA73/$K$68*100,"-")</f>
        <v>-</v>
      </c>
      <c r="AB74" s="187"/>
      <c r="AC74" s="187"/>
      <c r="AD74" s="187"/>
      <c r="AE74" s="189"/>
      <c r="AI74" s="220" t="s">
        <v>193</v>
      </c>
      <c r="AJ74" s="104"/>
      <c r="AK74" s="104"/>
      <c r="AL74" s="104"/>
      <c r="AM74" s="104"/>
      <c r="AN74" s="104"/>
      <c r="AO74" s="104"/>
      <c r="AP74" s="221"/>
      <c r="AQ74" s="233" t="str">
        <f>IF($H$5="","",IF(VLOOKUP($H$5,保証協会向け報告フォーマット!$C:$DM,106,FALSE)="","",VALUE(TEXT(VLOOKUP($H$5,保証協会向け報告フォーマット!$C:$DM,106,FALSE),"#,##0"))))</f>
        <v/>
      </c>
      <c r="AR74" s="234"/>
      <c r="AS74" s="234"/>
      <c r="AT74" s="234"/>
      <c r="AU74" s="234"/>
      <c r="AV74" s="235"/>
      <c r="AW74" s="234" t="str">
        <f>IF($H$5="","",IF(VLOOKUP($H$5,保証協会向け報告フォーマット!$C:$DM,107,FALSE)="","",VALUE(TEXT(VLOOKUP($H$5,保証協会向け報告フォーマット!$C:$DM,107,FALSE),"#,##0"))))</f>
        <v/>
      </c>
      <c r="AX74" s="234"/>
      <c r="AY74" s="234"/>
      <c r="AZ74" s="234"/>
      <c r="BA74" s="234"/>
      <c r="BB74" s="234"/>
      <c r="BC74" s="233" t="str">
        <f>IF($H$5="","",IF(VLOOKUP($H$5,保証協会向け報告フォーマット!$C:$DM,108,FALSE)="","",VALUE(TEXT(VLOOKUP($H$5,保証協会向け報告フォーマット!$C:$DM,108,FALSE),"#,##0"))))</f>
        <v/>
      </c>
      <c r="BD74" s="234"/>
      <c r="BE74" s="234"/>
      <c r="BF74" s="234"/>
      <c r="BG74" s="234"/>
      <c r="BH74" s="235"/>
      <c r="BI74" s="234" t="str">
        <f>IF($H$5="","",IF(VLOOKUP($H$5,保証協会向け報告フォーマット!$C:$DM,109,FALSE)="","",VALUE(TEXT(VLOOKUP($H$5,保証協会向け報告フォーマット!$C:$DM,109,FALSE),"#,##0"))))</f>
        <v/>
      </c>
      <c r="BJ74" s="234"/>
      <c r="BK74" s="234"/>
      <c r="BL74" s="234"/>
      <c r="BM74" s="234"/>
      <c r="BN74" s="234"/>
      <c r="BO74" s="233" t="str">
        <f>IF($H$5="","",IF(VLOOKUP($H$5,保証協会向け報告フォーマット!$C:$DM,110,FALSE)="","",VALUE(TEXT(VLOOKUP($H$5,保証協会向け報告フォーマット!$C:$DM,110,FALSE),"#,##0"))))</f>
        <v/>
      </c>
      <c r="BP74" s="234"/>
      <c r="BQ74" s="234"/>
      <c r="BR74" s="234"/>
      <c r="BS74" s="234"/>
      <c r="BT74" s="235"/>
    </row>
    <row r="75" spans="2:72" ht="21.75" customHeight="1" x14ac:dyDescent="0.15">
      <c r="B75" s="193" t="s">
        <v>105</v>
      </c>
      <c r="C75" s="194"/>
      <c r="D75" s="194"/>
      <c r="E75" s="194"/>
      <c r="F75" s="195"/>
      <c r="G75" s="196" t="str">
        <f>IF($H$5="","",VLOOKUP($H$5,保証協会向け報告フォーマット!$C:$DM,55,FALSE))&amp;""</f>
        <v/>
      </c>
      <c r="H75" s="197"/>
      <c r="I75" s="197"/>
      <c r="J75" s="197"/>
      <c r="K75" s="198"/>
      <c r="L75" s="199" t="s">
        <v>43</v>
      </c>
      <c r="M75" s="199"/>
      <c r="N75" s="199"/>
      <c r="O75" s="199"/>
      <c r="P75" s="199"/>
      <c r="Q75" s="199" t="s">
        <v>68</v>
      </c>
      <c r="R75" s="199"/>
      <c r="S75" s="199"/>
      <c r="T75" s="199"/>
      <c r="U75" s="199"/>
      <c r="V75" s="199" t="s">
        <v>115</v>
      </c>
      <c r="W75" s="199"/>
      <c r="X75" s="199"/>
      <c r="Y75" s="199"/>
      <c r="Z75" s="199"/>
      <c r="AA75" s="199" t="s">
        <v>116</v>
      </c>
      <c r="AB75" s="199"/>
      <c r="AC75" s="199"/>
      <c r="AD75" s="199"/>
      <c r="AE75" s="200"/>
      <c r="AI75" s="225" t="s">
        <v>205</v>
      </c>
      <c r="AJ75" s="226"/>
      <c r="AK75" s="226"/>
      <c r="AL75" s="226"/>
      <c r="AM75" s="226"/>
      <c r="AN75" s="226"/>
      <c r="AO75" s="226"/>
      <c r="AP75" s="227"/>
      <c r="AQ75" s="217" t="str">
        <f>IFERROR(IF((AQ74-$K$69)&gt;=0,"○","×"),"-")</f>
        <v>-</v>
      </c>
      <c r="AR75" s="218"/>
      <c r="AS75" s="218"/>
      <c r="AT75" s="218"/>
      <c r="AU75" s="218"/>
      <c r="AV75" s="219"/>
      <c r="AW75" s="217" t="str">
        <f>IFERROR(IF((AW74-$K$69)&gt;=0,"○","×"),"-")</f>
        <v>-</v>
      </c>
      <c r="AX75" s="218"/>
      <c r="AY75" s="218"/>
      <c r="AZ75" s="218"/>
      <c r="BA75" s="218"/>
      <c r="BB75" s="219"/>
      <c r="BC75" s="217" t="str">
        <f>IFERROR(IF((BC74-$K$69)&gt;=0,"○","×"),"-")</f>
        <v>-</v>
      </c>
      <c r="BD75" s="218"/>
      <c r="BE75" s="218"/>
      <c r="BF75" s="218"/>
      <c r="BG75" s="218"/>
      <c r="BH75" s="219"/>
      <c r="BI75" s="217" t="str">
        <f>IFERROR(IF((BI74-$K$69)&gt;=0,"○","×"),"-")</f>
        <v>-</v>
      </c>
      <c r="BJ75" s="218"/>
      <c r="BK75" s="218"/>
      <c r="BL75" s="218"/>
      <c r="BM75" s="218"/>
      <c r="BN75" s="219"/>
      <c r="BO75" s="217" t="str">
        <f>IFERROR(IF((BO74-$K$69)&gt;=0,"○","×"),"-")</f>
        <v>-</v>
      </c>
      <c r="BP75" s="218"/>
      <c r="BQ75" s="218"/>
      <c r="BR75" s="218"/>
      <c r="BS75" s="218"/>
      <c r="BT75" s="219"/>
    </row>
    <row r="76" spans="2:72" ht="21.75" customHeight="1" x14ac:dyDescent="0.15">
      <c r="B76" s="201" t="s">
        <v>260</v>
      </c>
      <c r="C76" s="202"/>
      <c r="D76" s="202"/>
      <c r="E76" s="202"/>
      <c r="F76" s="202"/>
      <c r="G76" s="202"/>
      <c r="H76" s="202"/>
      <c r="I76" s="202"/>
      <c r="J76" s="202"/>
      <c r="K76" s="203"/>
      <c r="L76" s="204" t="str">
        <f>IF($H$5="","",IF(VLOOKUP($H$5,保証協会向け報告フォーマット!$C:$DM,90,FALSE)="","",TEXT(VLOOKUP($H$5,保証協会向け報告フォーマット!$C:$DM,90,FALSE),"#,##0")))</f>
        <v/>
      </c>
      <c r="M76" s="205"/>
      <c r="N76" s="205"/>
      <c r="O76" s="205"/>
      <c r="P76" s="206"/>
      <c r="Q76" s="204" t="str">
        <f>IF($H$5="","",IF(VLOOKUP($H$5,保証協会向け報告フォーマット!$C:$DM,91,FALSE)="","",TEXT(VLOOKUP($H$5,保証協会向け報告フォーマット!$C:$DM,91,FALSE),"#,##0")))</f>
        <v/>
      </c>
      <c r="R76" s="205"/>
      <c r="S76" s="205"/>
      <c r="T76" s="205"/>
      <c r="U76" s="206"/>
      <c r="V76" s="204" t="str">
        <f>IF($H$5="","",IF(VLOOKUP($H$5,保証協会向け報告フォーマット!$C:$DM,92,FALSE)="","",TEXT(VLOOKUP($H$5,保証協会向け報告フォーマット!$C:$DM,92,FALSE),"#,##0")))</f>
        <v/>
      </c>
      <c r="W76" s="205"/>
      <c r="X76" s="205"/>
      <c r="Y76" s="205"/>
      <c r="Z76" s="206"/>
      <c r="AA76" s="204" t="str">
        <f>IF($H$5="","",IF(VLOOKUP($H$5,保証協会向け報告フォーマット!$C:$DM,93,FALSE)="","",TEXT(VLOOKUP($H$5,保証協会向け報告フォーマット!$C:$DM,93,FALSE),"#,##0")))</f>
        <v/>
      </c>
      <c r="AB76" s="205"/>
      <c r="AC76" s="205"/>
      <c r="AD76" s="205"/>
      <c r="AE76" s="207"/>
      <c r="AI76" s="220" t="s">
        <v>154</v>
      </c>
      <c r="AJ76" s="104"/>
      <c r="AK76" s="104"/>
      <c r="AL76" s="104"/>
      <c r="AM76" s="104"/>
      <c r="AN76" s="104"/>
      <c r="AO76" s="104"/>
      <c r="AP76" s="221"/>
      <c r="AQ76" s="222" t="str">
        <f>IF($H$5="","",IF(VLOOKUP($H$5,保証協会向け報告フォーマット!$C:$DM,111,FALSE)="","",VALUE(TEXT(VLOOKUP($H$5,保証協会向け報告フォーマット!$C:$DM,111,FALSE),"#,##0.0"))))</f>
        <v/>
      </c>
      <c r="AR76" s="223"/>
      <c r="AS76" s="223"/>
      <c r="AT76" s="223"/>
      <c r="AU76" s="223"/>
      <c r="AV76" s="224"/>
      <c r="AW76" s="223" t="str">
        <f>IF($H$5="","",IF(VLOOKUP($H$5,保証協会向け報告フォーマット!$C:$DM,112,FALSE)="","",VALUE(TEXT(VLOOKUP($H$5,保証協会向け報告フォーマット!$C:$DM,112,FALSE),"#,##0.0"))))</f>
        <v/>
      </c>
      <c r="AX76" s="223"/>
      <c r="AY76" s="223"/>
      <c r="AZ76" s="223"/>
      <c r="BA76" s="223"/>
      <c r="BB76" s="223"/>
      <c r="BC76" s="222" t="str">
        <f>IF($H$5="","",IF(VLOOKUP($H$5,保証協会向け報告フォーマット!$C:$DM,113,FALSE)="","",VALUE(TEXT(VLOOKUP($H$5,保証協会向け報告フォーマット!$C:$DM,113,FALSE),"#,##0.0"))))</f>
        <v/>
      </c>
      <c r="BD76" s="223"/>
      <c r="BE76" s="223"/>
      <c r="BF76" s="223"/>
      <c r="BG76" s="223"/>
      <c r="BH76" s="224"/>
      <c r="BI76" s="223" t="str">
        <f>IF($H$5="","",IF(VLOOKUP($H$5,保証協会向け報告フォーマット!$C:$DM,114,FALSE)="","",VALUE(TEXT(VLOOKUP($H$5,保証協会向け報告フォーマット!$C:$DM,114,FALSE),"#,##0.0"))))</f>
        <v/>
      </c>
      <c r="BJ76" s="223"/>
      <c r="BK76" s="223"/>
      <c r="BL76" s="223"/>
      <c r="BM76" s="223"/>
      <c r="BN76" s="223"/>
      <c r="BO76" s="222" t="str">
        <f>IF($H$5="","",IF(VLOOKUP($H$5,保証協会向け報告フォーマット!$C:$DM,115,FALSE)="","",VALUE(TEXT(VLOOKUP($H$5,保証協会向け報告フォーマット!$C:$DM,115,FALSE),"#,##0.0"))))</f>
        <v/>
      </c>
      <c r="BP76" s="223"/>
      <c r="BQ76" s="223"/>
      <c r="BR76" s="223"/>
      <c r="BS76" s="223"/>
      <c r="BT76" s="224"/>
    </row>
    <row r="77" spans="2:72" ht="21.75" customHeight="1" x14ac:dyDescent="0.15">
      <c r="B77" s="183" t="s">
        <v>126</v>
      </c>
      <c r="C77" s="184"/>
      <c r="D77" s="184"/>
      <c r="E77" s="184"/>
      <c r="F77" s="184"/>
      <c r="G77" s="184"/>
      <c r="H77" s="184"/>
      <c r="I77" s="184"/>
      <c r="J77" s="184"/>
      <c r="K77" s="185"/>
      <c r="L77" s="186" t="str">
        <f>IFERROR(L76/$K$68*100,"-")</f>
        <v>-</v>
      </c>
      <c r="M77" s="187"/>
      <c r="N77" s="187"/>
      <c r="O77" s="187"/>
      <c r="P77" s="188"/>
      <c r="Q77" s="186" t="str">
        <f>IFERROR(Q76/$K$68*100,"-")</f>
        <v>-</v>
      </c>
      <c r="R77" s="187"/>
      <c r="S77" s="187"/>
      <c r="T77" s="187"/>
      <c r="U77" s="188"/>
      <c r="V77" s="186" t="str">
        <f>IFERROR(V76/$K$68*100,"-")</f>
        <v>-</v>
      </c>
      <c r="W77" s="187"/>
      <c r="X77" s="187"/>
      <c r="Y77" s="187"/>
      <c r="Z77" s="188"/>
      <c r="AA77" s="186" t="str">
        <f>IFERROR(AA76/$K$68*100,"-")</f>
        <v>-</v>
      </c>
      <c r="AB77" s="187"/>
      <c r="AC77" s="187"/>
      <c r="AD77" s="187"/>
      <c r="AE77" s="189"/>
      <c r="AI77" s="214" t="s">
        <v>195</v>
      </c>
      <c r="AJ77" s="215"/>
      <c r="AK77" s="215"/>
      <c r="AL77" s="215"/>
      <c r="AM77" s="215"/>
      <c r="AN77" s="215"/>
      <c r="AO77" s="215"/>
      <c r="AP77" s="216"/>
      <c r="AQ77" s="211" t="str">
        <f>IFERROR(IF((AQ76-$AF$68)&gt;=0,"○","×"),"-")</f>
        <v>-</v>
      </c>
      <c r="AR77" s="212"/>
      <c r="AS77" s="212"/>
      <c r="AT77" s="212"/>
      <c r="AU77" s="212"/>
      <c r="AV77" s="213"/>
      <c r="AW77" s="211" t="str">
        <f>IFERROR(IF((AW76-$AF$68)&gt;=0,"○","×"),"-")</f>
        <v>-</v>
      </c>
      <c r="AX77" s="212"/>
      <c r="AY77" s="212"/>
      <c r="AZ77" s="212"/>
      <c r="BA77" s="212"/>
      <c r="BB77" s="213"/>
      <c r="BC77" s="211" t="str">
        <f>IFERROR(IF((BC76-$AF$68)&gt;=0,"○","×"),"-")</f>
        <v>-</v>
      </c>
      <c r="BD77" s="212"/>
      <c r="BE77" s="212"/>
      <c r="BF77" s="212"/>
      <c r="BG77" s="212"/>
      <c r="BH77" s="213"/>
      <c r="BI77" s="211" t="str">
        <f>IFERROR(IF((BI76-$AF$68)&gt;=0,"○","×"),"-")</f>
        <v>-</v>
      </c>
      <c r="BJ77" s="212"/>
      <c r="BK77" s="212"/>
      <c r="BL77" s="212"/>
      <c r="BM77" s="212"/>
      <c r="BN77" s="213"/>
      <c r="BO77" s="211" t="str">
        <f>IFERROR(IF((BO76-$AF$68)&gt;=0,"○","×"),"-")</f>
        <v>-</v>
      </c>
      <c r="BP77" s="212"/>
      <c r="BQ77" s="212"/>
      <c r="BR77" s="212"/>
      <c r="BS77" s="212"/>
      <c r="BT77" s="213"/>
    </row>
    <row r="78" spans="2:72" ht="21.75" customHeight="1" x14ac:dyDescent="0.15">
      <c r="B78" s="208" t="s">
        <v>199</v>
      </c>
      <c r="C78" s="209"/>
      <c r="D78" s="209"/>
      <c r="E78" s="209"/>
      <c r="F78" s="210"/>
      <c r="G78" s="196" t="str">
        <f>IF($H$5="","",VLOOKUP($H$5,保証協会向け報告フォーマット!$C:$DM,62,FALSE))&amp;""</f>
        <v/>
      </c>
      <c r="H78" s="197"/>
      <c r="I78" s="197"/>
      <c r="J78" s="197"/>
      <c r="K78" s="198"/>
      <c r="L78" s="199" t="s">
        <v>43</v>
      </c>
      <c r="M78" s="199"/>
      <c r="N78" s="199"/>
      <c r="O78" s="199"/>
      <c r="P78" s="199"/>
      <c r="Q78" s="199" t="s">
        <v>68</v>
      </c>
      <c r="R78" s="199"/>
      <c r="S78" s="199"/>
      <c r="T78" s="199"/>
      <c r="U78" s="199"/>
      <c r="V78" s="199" t="s">
        <v>115</v>
      </c>
      <c r="W78" s="199"/>
      <c r="X78" s="199"/>
      <c r="Y78" s="199"/>
      <c r="Z78" s="199"/>
      <c r="AA78" s="199" t="s">
        <v>116</v>
      </c>
      <c r="AB78" s="199"/>
      <c r="AC78" s="199"/>
      <c r="AD78" s="199"/>
      <c r="AE78" s="200"/>
    </row>
    <row r="79" spans="2:72" ht="21.75" customHeight="1" x14ac:dyDescent="0.15">
      <c r="B79" s="201" t="s">
        <v>260</v>
      </c>
      <c r="C79" s="202"/>
      <c r="D79" s="202"/>
      <c r="E79" s="202"/>
      <c r="F79" s="202"/>
      <c r="G79" s="202"/>
      <c r="H79" s="202"/>
      <c r="I79" s="202"/>
      <c r="J79" s="202"/>
      <c r="K79" s="203"/>
      <c r="L79" s="204" t="str">
        <f>IF($H$5="","",IF(VLOOKUP($H$5,保証協会向け報告フォーマット!$C:$DM,94,FALSE)="","",TEXT(VLOOKUP($H$5,保証協会向け報告フォーマット!$C:$DM,94,FALSE),"#,##0")))</f>
        <v/>
      </c>
      <c r="M79" s="205"/>
      <c r="N79" s="205"/>
      <c r="O79" s="205"/>
      <c r="P79" s="206"/>
      <c r="Q79" s="204" t="str">
        <f>IF($H$5="","",IF(VLOOKUP($H$5,保証協会向け報告フォーマット!$C:$DM,95,FALSE)="","",TEXT(VLOOKUP($H$5,保証協会向け報告フォーマット!$C:$DM,95,FALSE),"#,##0")))</f>
        <v/>
      </c>
      <c r="R79" s="205"/>
      <c r="S79" s="205"/>
      <c r="T79" s="205"/>
      <c r="U79" s="206"/>
      <c r="V79" s="204" t="str">
        <f>IF($H$5="","",IF(VLOOKUP($H$5,保証協会向け報告フォーマット!$C:$DM,96,FALSE)="","",TEXT(VLOOKUP($H$5,保証協会向け報告フォーマット!$C:$DM,96,FALSE),"#,##0")))</f>
        <v/>
      </c>
      <c r="W79" s="205"/>
      <c r="X79" s="205"/>
      <c r="Y79" s="205"/>
      <c r="Z79" s="206"/>
      <c r="AA79" s="204" t="str">
        <f>IF($H$5="","",IF(VLOOKUP($H$5,保証協会向け報告フォーマット!$C:$DM,97,FALSE)="","",TEXT(VLOOKUP($H$5,保証協会向け報告フォーマット!$C:$DM,97,FALSE),"#,##0")))</f>
        <v/>
      </c>
      <c r="AB79" s="205"/>
      <c r="AC79" s="205"/>
      <c r="AD79" s="205"/>
      <c r="AE79" s="207"/>
      <c r="AQ79" s="46"/>
      <c r="AW79" s="46"/>
      <c r="BC79" s="46"/>
    </row>
    <row r="80" spans="2:72" ht="21.75" customHeight="1" x14ac:dyDescent="0.15">
      <c r="B80" s="183" t="s">
        <v>126</v>
      </c>
      <c r="C80" s="184"/>
      <c r="D80" s="184"/>
      <c r="E80" s="184"/>
      <c r="F80" s="184"/>
      <c r="G80" s="184"/>
      <c r="H80" s="184"/>
      <c r="I80" s="184"/>
      <c r="J80" s="184"/>
      <c r="K80" s="185"/>
      <c r="L80" s="186" t="str">
        <f>IFERROR(L79/$K$68*100,"-")</f>
        <v>-</v>
      </c>
      <c r="M80" s="187"/>
      <c r="N80" s="187"/>
      <c r="O80" s="187"/>
      <c r="P80" s="188"/>
      <c r="Q80" s="186" t="str">
        <f>IFERROR(Q79/$K$68*100,"-")</f>
        <v>-</v>
      </c>
      <c r="R80" s="187"/>
      <c r="S80" s="187"/>
      <c r="T80" s="187"/>
      <c r="U80" s="188"/>
      <c r="V80" s="186" t="str">
        <f>IFERROR(V79/$K$68*100,"-")</f>
        <v>-</v>
      </c>
      <c r="W80" s="187"/>
      <c r="X80" s="187"/>
      <c r="Y80" s="187"/>
      <c r="Z80" s="188"/>
      <c r="AA80" s="186" t="str">
        <f>IFERROR(AA79/$K$68*100,"-")</f>
        <v>-</v>
      </c>
      <c r="AB80" s="187"/>
      <c r="AC80" s="187"/>
      <c r="AD80" s="187"/>
      <c r="AE80" s="189"/>
      <c r="AQ80" s="46"/>
      <c r="AW80" s="46"/>
    </row>
    <row r="81" spans="2:67" ht="21.75" customHeight="1" x14ac:dyDescent="0.15">
      <c r="B81" s="208" t="s">
        <v>202</v>
      </c>
      <c r="C81" s="209"/>
      <c r="D81" s="209"/>
      <c r="E81" s="209"/>
      <c r="F81" s="210"/>
      <c r="G81" s="196" t="str">
        <f>IF($H$5="","",VLOOKUP($H$5,保証協会向け報告フォーマット!$C:$DM,69,FALSE))&amp;""</f>
        <v/>
      </c>
      <c r="H81" s="197"/>
      <c r="I81" s="197"/>
      <c r="J81" s="197"/>
      <c r="K81" s="198"/>
      <c r="L81" s="199" t="s">
        <v>43</v>
      </c>
      <c r="M81" s="199"/>
      <c r="N81" s="199"/>
      <c r="O81" s="199"/>
      <c r="P81" s="199"/>
      <c r="Q81" s="199" t="s">
        <v>68</v>
      </c>
      <c r="R81" s="199"/>
      <c r="S81" s="199"/>
      <c r="T81" s="199"/>
      <c r="U81" s="199"/>
      <c r="V81" s="199" t="s">
        <v>115</v>
      </c>
      <c r="W81" s="199"/>
      <c r="X81" s="199"/>
      <c r="Y81" s="199"/>
      <c r="Z81" s="199"/>
      <c r="AA81" s="199" t="s">
        <v>116</v>
      </c>
      <c r="AB81" s="199"/>
      <c r="AC81" s="199"/>
      <c r="AD81" s="199"/>
      <c r="AE81" s="200"/>
    </row>
    <row r="82" spans="2:67" ht="21.75" customHeight="1" x14ac:dyDescent="0.15">
      <c r="B82" s="201" t="s">
        <v>260</v>
      </c>
      <c r="C82" s="202"/>
      <c r="D82" s="202"/>
      <c r="E82" s="202"/>
      <c r="F82" s="202"/>
      <c r="G82" s="202"/>
      <c r="H82" s="202"/>
      <c r="I82" s="202"/>
      <c r="J82" s="202"/>
      <c r="K82" s="203"/>
      <c r="L82" s="204" t="str">
        <f>IF($H$5="","",IF(VLOOKUP($H$5,保証協会向け報告フォーマット!$C:$DM,98,FALSE)="","",TEXT(VLOOKUP($H$5,保証協会向け報告フォーマット!$C:$DM,98,FALSE),"#,##0")))</f>
        <v/>
      </c>
      <c r="M82" s="205"/>
      <c r="N82" s="205"/>
      <c r="O82" s="205"/>
      <c r="P82" s="206"/>
      <c r="Q82" s="204" t="str">
        <f>IF($H$5="","",IF(VLOOKUP($H$5,保証協会向け報告フォーマット!$C:$DM,99,FALSE)="","",TEXT(VLOOKUP($H$5,保証協会向け報告フォーマット!$C:$DM,99,FALSE),"#,##0")))</f>
        <v/>
      </c>
      <c r="R82" s="205"/>
      <c r="S82" s="205"/>
      <c r="T82" s="205"/>
      <c r="U82" s="206"/>
      <c r="V82" s="204" t="str">
        <f>IF($H$5="","",IF(VLOOKUP($H$5,保証協会向け報告フォーマット!$C:$DM,100,FALSE)="","",TEXT(VLOOKUP($H$5,保証協会向け報告フォーマット!$C:$DM,100,FALSE),"#,##0")))</f>
        <v/>
      </c>
      <c r="W82" s="205"/>
      <c r="X82" s="205"/>
      <c r="Y82" s="205"/>
      <c r="Z82" s="206"/>
      <c r="AA82" s="204" t="str">
        <f>IF($H$5="","",IF(VLOOKUP($H$5,保証協会向け報告フォーマット!$C:$DM,101,FALSE)="","",TEXT(VLOOKUP($H$5,保証協会向け報告フォーマット!$C:$DM,101,FALSE),"#,##0")))</f>
        <v/>
      </c>
      <c r="AB82" s="205"/>
      <c r="AC82" s="205"/>
      <c r="AD82" s="205"/>
      <c r="AE82" s="207"/>
    </row>
    <row r="83" spans="2:67" ht="21.75" customHeight="1" x14ac:dyDescent="0.15">
      <c r="B83" s="183" t="s">
        <v>126</v>
      </c>
      <c r="C83" s="184"/>
      <c r="D83" s="184"/>
      <c r="E83" s="184"/>
      <c r="F83" s="184"/>
      <c r="G83" s="184"/>
      <c r="H83" s="184"/>
      <c r="I83" s="184"/>
      <c r="J83" s="184"/>
      <c r="K83" s="185"/>
      <c r="L83" s="186" t="str">
        <f>IFERROR(L82/$K$68*100,"-")</f>
        <v>-</v>
      </c>
      <c r="M83" s="187"/>
      <c r="N83" s="187"/>
      <c r="O83" s="187"/>
      <c r="P83" s="188"/>
      <c r="Q83" s="186" t="str">
        <f>IFERROR(Q82/$K$68*100,"-")</f>
        <v>-</v>
      </c>
      <c r="R83" s="187"/>
      <c r="S83" s="187"/>
      <c r="T83" s="187"/>
      <c r="U83" s="188"/>
      <c r="V83" s="186" t="str">
        <f>IFERROR(V82/$K$68*100,"-")</f>
        <v>-</v>
      </c>
      <c r="W83" s="187"/>
      <c r="X83" s="187"/>
      <c r="Y83" s="187"/>
      <c r="Z83" s="188"/>
      <c r="AA83" s="186" t="str">
        <f>IFERROR(AA82/$K$68*100,"-")</f>
        <v>-</v>
      </c>
      <c r="AB83" s="187"/>
      <c r="AC83" s="187"/>
      <c r="AD83" s="187"/>
      <c r="AE83" s="189"/>
    </row>
    <row r="84" spans="2:67" ht="21.75" customHeight="1" x14ac:dyDescent="0.15">
      <c r="B84" s="193" t="s">
        <v>203</v>
      </c>
      <c r="C84" s="194"/>
      <c r="D84" s="194"/>
      <c r="E84" s="194"/>
      <c r="F84" s="195"/>
      <c r="G84" s="196" t="str">
        <f>IF($H$5="","",VLOOKUP($H$5,保証協会向け報告フォーマット!$C:$DM,76,FALSE))&amp;""</f>
        <v/>
      </c>
      <c r="H84" s="197"/>
      <c r="I84" s="197"/>
      <c r="J84" s="197"/>
      <c r="K84" s="198"/>
      <c r="L84" s="199" t="s">
        <v>43</v>
      </c>
      <c r="M84" s="199"/>
      <c r="N84" s="199"/>
      <c r="O84" s="199"/>
      <c r="P84" s="199"/>
      <c r="Q84" s="199" t="s">
        <v>68</v>
      </c>
      <c r="R84" s="199"/>
      <c r="S84" s="199"/>
      <c r="T84" s="199"/>
      <c r="U84" s="199"/>
      <c r="V84" s="199" t="s">
        <v>115</v>
      </c>
      <c r="W84" s="199"/>
      <c r="X84" s="199"/>
      <c r="Y84" s="199"/>
      <c r="Z84" s="199"/>
      <c r="AA84" s="199" t="s">
        <v>116</v>
      </c>
      <c r="AB84" s="199"/>
      <c r="AC84" s="199"/>
      <c r="AD84" s="199"/>
      <c r="AE84" s="200"/>
    </row>
    <row r="85" spans="2:67" ht="21.75" customHeight="1" x14ac:dyDescent="0.15">
      <c r="B85" s="201" t="s">
        <v>260</v>
      </c>
      <c r="C85" s="202"/>
      <c r="D85" s="202"/>
      <c r="E85" s="202"/>
      <c r="F85" s="202"/>
      <c r="G85" s="202"/>
      <c r="H85" s="202"/>
      <c r="I85" s="202"/>
      <c r="J85" s="202"/>
      <c r="K85" s="203"/>
      <c r="L85" s="204" t="str">
        <f>IF($H$5="","",IF(VLOOKUP($H$5,保証協会向け報告フォーマット!$C:$DM,102,FALSE)="","",TEXT(VLOOKUP($H$5,保証協会向け報告フォーマット!$C:$DM,102,FALSE),"#,##0")))</f>
        <v/>
      </c>
      <c r="M85" s="205"/>
      <c r="N85" s="205"/>
      <c r="O85" s="205"/>
      <c r="P85" s="206"/>
      <c r="Q85" s="204" t="str">
        <f>IF($H$5="","",IF(VLOOKUP($H$5,保証協会向け報告フォーマット!$C:$DM,103,FALSE)="","",TEXT(VLOOKUP($H$5,保証協会向け報告フォーマット!$C:$DM,103,FALSE),"#,##0")))</f>
        <v/>
      </c>
      <c r="R85" s="205"/>
      <c r="S85" s="205"/>
      <c r="T85" s="205"/>
      <c r="U85" s="206"/>
      <c r="V85" s="204" t="str">
        <f>IF($H$5="","",IF(VLOOKUP($H$5,保証協会向け報告フォーマット!$C:$DM,104,FALSE)="","",TEXT(VLOOKUP($H$5,保証協会向け報告フォーマット!$C:$DM,104,FALSE),"#,##0")))</f>
        <v/>
      </c>
      <c r="W85" s="205"/>
      <c r="X85" s="205"/>
      <c r="Y85" s="205"/>
      <c r="Z85" s="206"/>
      <c r="AA85" s="204" t="str">
        <f>IF($H$5="","",IF(VLOOKUP($H$5,保証協会向け報告フォーマット!$C:$DM,105,FALSE)="","",TEXT(VLOOKUP($H$5,保証協会向け報告フォーマット!$C:$DM,105,FALSE),"#,##0")))</f>
        <v/>
      </c>
      <c r="AB85" s="205"/>
      <c r="AC85" s="205"/>
      <c r="AD85" s="205"/>
      <c r="AE85" s="207"/>
      <c r="AI85"/>
      <c r="AJ85"/>
      <c r="AK85"/>
      <c r="AL85"/>
      <c r="AM85"/>
      <c r="AN85"/>
      <c r="AO85"/>
      <c r="AP85"/>
      <c r="AQ85"/>
      <c r="AR85"/>
      <c r="AS85"/>
      <c r="AT85"/>
      <c r="AU85"/>
      <c r="AV85"/>
      <c r="AW85"/>
      <c r="AX85"/>
      <c r="AY85"/>
      <c r="AZ85"/>
      <c r="BA85"/>
      <c r="BB85"/>
      <c r="BC85"/>
      <c r="BD85"/>
      <c r="BE85"/>
      <c r="BF85"/>
      <c r="BG85"/>
      <c r="BH85"/>
      <c r="BI85"/>
      <c r="BJ85"/>
      <c r="BK85"/>
      <c r="BL85"/>
      <c r="BM85"/>
      <c r="BN85"/>
      <c r="BO85"/>
    </row>
    <row r="86" spans="2:67" ht="21.75" customHeight="1" x14ac:dyDescent="0.15">
      <c r="B86" s="183" t="s">
        <v>126</v>
      </c>
      <c r="C86" s="184"/>
      <c r="D86" s="184"/>
      <c r="E86" s="184"/>
      <c r="F86" s="184"/>
      <c r="G86" s="184"/>
      <c r="H86" s="184"/>
      <c r="I86" s="184"/>
      <c r="J86" s="184"/>
      <c r="K86" s="185"/>
      <c r="L86" s="186" t="str">
        <f>IFERROR(L85/$K$68*100,"-")</f>
        <v>-</v>
      </c>
      <c r="M86" s="187"/>
      <c r="N86" s="187"/>
      <c r="O86" s="187"/>
      <c r="P86" s="188"/>
      <c r="Q86" s="186" t="str">
        <f>IFERROR(Q85/$K$68*100,"-")</f>
        <v>-</v>
      </c>
      <c r="R86" s="187"/>
      <c r="S86" s="187"/>
      <c r="T86" s="187"/>
      <c r="U86" s="188"/>
      <c r="V86" s="186" t="str">
        <f>IFERROR(V85/$K$68*100,"-")</f>
        <v>-</v>
      </c>
      <c r="W86" s="187"/>
      <c r="X86" s="187"/>
      <c r="Y86" s="187"/>
      <c r="Z86" s="188"/>
      <c r="AA86" s="186" t="str">
        <f>IFERROR(AA85/$K$68*100,"-")</f>
        <v>-</v>
      </c>
      <c r="AB86" s="187"/>
      <c r="AC86" s="187"/>
      <c r="AD86" s="187"/>
      <c r="AE86" s="189"/>
      <c r="AI86"/>
      <c r="AJ86"/>
      <c r="AK86"/>
      <c r="AL86"/>
      <c r="AM86"/>
      <c r="AN86"/>
      <c r="AO86"/>
      <c r="AP86"/>
      <c r="AQ86"/>
      <c r="AR86"/>
      <c r="AS86"/>
      <c r="AT86"/>
      <c r="AU86"/>
      <c r="AV86"/>
      <c r="AW86"/>
      <c r="AX86"/>
      <c r="AY86"/>
      <c r="AZ86"/>
      <c r="BA86"/>
      <c r="BB86"/>
      <c r="BC86"/>
      <c r="BD86"/>
      <c r="BE86"/>
      <c r="BF86"/>
      <c r="BG86"/>
      <c r="BH86"/>
      <c r="BI86"/>
      <c r="BJ86"/>
      <c r="BK86"/>
      <c r="BL86"/>
      <c r="BM86"/>
      <c r="BN86"/>
      <c r="BO86"/>
    </row>
    <row r="87" spans="2:67" ht="21.75" customHeight="1" x14ac:dyDescent="0.15"/>
    <row r="88" spans="2:67" ht="21.75" customHeight="1" x14ac:dyDescent="0.15">
      <c r="B88" s="1" t="s">
        <v>265</v>
      </c>
    </row>
    <row r="89" spans="2:67" ht="21.75" customHeight="1" x14ac:dyDescent="0.15">
      <c r="B89" s="1" t="s">
        <v>178</v>
      </c>
    </row>
    <row r="90" spans="2:67" ht="21.75" customHeight="1" x14ac:dyDescent="0.15">
      <c r="B90" s="1" t="s">
        <v>262</v>
      </c>
    </row>
    <row r="91" spans="2:67" ht="21.75" customHeight="1" x14ac:dyDescent="0.15">
      <c r="B91" s="1" t="s">
        <v>174</v>
      </c>
    </row>
    <row r="92" spans="2:67" ht="21.75" customHeight="1" x14ac:dyDescent="0.15">
      <c r="B92" s="1" t="s">
        <v>194</v>
      </c>
    </row>
    <row r="93" spans="2:67" ht="21.75" customHeight="1" x14ac:dyDescent="0.15"/>
    <row r="94" spans="2:67" ht="21.75" customHeight="1" x14ac:dyDescent="0.15">
      <c r="B94" s="10" t="s">
        <v>153</v>
      </c>
    </row>
    <row r="95" spans="2:67" ht="21.75" customHeight="1" x14ac:dyDescent="0.15">
      <c r="B95" s="1" t="s">
        <v>264</v>
      </c>
    </row>
    <row r="96" spans="2:67" ht="21.75" customHeight="1" x14ac:dyDescent="0.15">
      <c r="B96" s="1" t="s">
        <v>92</v>
      </c>
      <c r="C96" s="1" t="s">
        <v>21</v>
      </c>
    </row>
    <row r="97" spans="2:3" ht="21.75" customHeight="1" x14ac:dyDescent="0.15">
      <c r="B97" s="1" t="s">
        <v>19</v>
      </c>
      <c r="C97" s="1" t="s">
        <v>196</v>
      </c>
    </row>
    <row r="98" spans="2:3" ht="21.75" customHeight="1" x14ac:dyDescent="0.15">
      <c r="B98" s="1" t="s">
        <v>111</v>
      </c>
      <c r="C98" s="1" t="s">
        <v>120</v>
      </c>
    </row>
    <row r="99" spans="2:3" ht="21.75" customHeight="1" x14ac:dyDescent="0.15"/>
    <row r="100" spans="2:3" ht="21.75" customHeight="1" x14ac:dyDescent="0.15"/>
    <row r="101" spans="2:3" ht="21.75" customHeight="1" x14ac:dyDescent="0.15"/>
  </sheetData>
  <sheetProtection password="CC48" sheet="1" objects="1" scenarios="1" formatCells="0" formatColumns="0" formatRows="0" insertColumns="0" insertRows="0" deleteColumns="0" deleteRows="0"/>
  <mergeCells count="278">
    <mergeCell ref="B2:W2"/>
    <mergeCell ref="B5:G5"/>
    <mergeCell ref="H5:N5"/>
    <mergeCell ref="O5:R5"/>
    <mergeCell ref="S5:AB5"/>
    <mergeCell ref="AC5:AE5"/>
    <mergeCell ref="AF5:AI5"/>
    <mergeCell ref="AV5:AY5"/>
    <mergeCell ref="AZ5:BH5"/>
    <mergeCell ref="B6:G6"/>
    <mergeCell ref="H6:AI6"/>
    <mergeCell ref="AV6:AY6"/>
    <mergeCell ref="AZ6:BH6"/>
    <mergeCell ref="C10:P10"/>
    <mergeCell ref="Q10:AD10"/>
    <mergeCell ref="AE10:AR10"/>
    <mergeCell ref="AS10:BF10"/>
    <mergeCell ref="BG10:BT10"/>
    <mergeCell ref="C11:P11"/>
    <mergeCell ref="Q11:AD11"/>
    <mergeCell ref="AE11:AR11"/>
    <mergeCell ref="AS11:BF11"/>
    <mergeCell ref="BG11:BT11"/>
    <mergeCell ref="C12:P12"/>
    <mergeCell ref="Q12:AD12"/>
    <mergeCell ref="AE12:AR12"/>
    <mergeCell ref="AS12:BF12"/>
    <mergeCell ref="BG12:BT12"/>
    <mergeCell ref="C17:P17"/>
    <mergeCell ref="Q17:AD17"/>
    <mergeCell ref="AE17:AR17"/>
    <mergeCell ref="AS17:BF17"/>
    <mergeCell ref="BG17:BT17"/>
    <mergeCell ref="C22:P22"/>
    <mergeCell ref="Q22:AD22"/>
    <mergeCell ref="AE22:AR22"/>
    <mergeCell ref="AS22:BF22"/>
    <mergeCell ref="BG22:BT22"/>
    <mergeCell ref="C27:P27"/>
    <mergeCell ref="Q27:AD27"/>
    <mergeCell ref="AE27:AR27"/>
    <mergeCell ref="AS27:BF27"/>
    <mergeCell ref="BG27:BT27"/>
    <mergeCell ref="C32:P32"/>
    <mergeCell ref="Q32:AD32"/>
    <mergeCell ref="AE32:AR32"/>
    <mergeCell ref="AS32:BF32"/>
    <mergeCell ref="BG32:BT32"/>
    <mergeCell ref="AS28:BF31"/>
    <mergeCell ref="BG28:BT31"/>
    <mergeCell ref="C37:P37"/>
    <mergeCell ref="Q37:AD37"/>
    <mergeCell ref="AE37:AR37"/>
    <mergeCell ref="AS37:BF37"/>
    <mergeCell ref="BG37:BT37"/>
    <mergeCell ref="C42:P42"/>
    <mergeCell ref="Q42:AD42"/>
    <mergeCell ref="AE42:AR42"/>
    <mergeCell ref="AS42:BF42"/>
    <mergeCell ref="BG42:BT42"/>
    <mergeCell ref="C47:P47"/>
    <mergeCell ref="Q47:AD47"/>
    <mergeCell ref="AE47:AR47"/>
    <mergeCell ref="AS47:BF47"/>
    <mergeCell ref="BG47:BT47"/>
    <mergeCell ref="B57:J57"/>
    <mergeCell ref="K57:O57"/>
    <mergeCell ref="P57:T57"/>
    <mergeCell ref="U57:Y57"/>
    <mergeCell ref="Z57:AD57"/>
    <mergeCell ref="AE57:AI57"/>
    <mergeCell ref="AS48:BF51"/>
    <mergeCell ref="BG48:BT51"/>
    <mergeCell ref="B58:J58"/>
    <mergeCell ref="K58:O58"/>
    <mergeCell ref="P58:T58"/>
    <mergeCell ref="U58:Y58"/>
    <mergeCell ref="Z58:AD58"/>
    <mergeCell ref="AE58:AI58"/>
    <mergeCell ref="B59:J59"/>
    <mergeCell ref="K59:O59"/>
    <mergeCell ref="P59:T59"/>
    <mergeCell ref="U59:Y59"/>
    <mergeCell ref="Z59:AD59"/>
    <mergeCell ref="AE59:AI59"/>
    <mergeCell ref="B60:J60"/>
    <mergeCell ref="K60:O60"/>
    <mergeCell ref="P60:T60"/>
    <mergeCell ref="U60:Y60"/>
    <mergeCell ref="Z60:AD60"/>
    <mergeCell ref="AE60:AI60"/>
    <mergeCell ref="B61:J61"/>
    <mergeCell ref="K61:O61"/>
    <mergeCell ref="P61:T61"/>
    <mergeCell ref="U61:Y61"/>
    <mergeCell ref="Z61:AD61"/>
    <mergeCell ref="AE61:AI61"/>
    <mergeCell ref="B62:J62"/>
    <mergeCell ref="K62:O62"/>
    <mergeCell ref="P62:T62"/>
    <mergeCell ref="U62:Y62"/>
    <mergeCell ref="Z62:AD62"/>
    <mergeCell ref="AE62:AI62"/>
    <mergeCell ref="B63:J63"/>
    <mergeCell ref="K63:O63"/>
    <mergeCell ref="P63:T63"/>
    <mergeCell ref="U63:Y63"/>
    <mergeCell ref="Z63:AD63"/>
    <mergeCell ref="AE63:AI63"/>
    <mergeCell ref="B68:J68"/>
    <mergeCell ref="K68:P68"/>
    <mergeCell ref="W68:AE68"/>
    <mergeCell ref="AF68:AJ68"/>
    <mergeCell ref="B69:J69"/>
    <mergeCell ref="K69:P69"/>
    <mergeCell ref="B71:K71"/>
    <mergeCell ref="B72:K72"/>
    <mergeCell ref="B73:K73"/>
    <mergeCell ref="L73:P73"/>
    <mergeCell ref="Q73:U73"/>
    <mergeCell ref="V73:Z73"/>
    <mergeCell ref="AA73:AE73"/>
    <mergeCell ref="AI73:AP73"/>
    <mergeCell ref="L71:P72"/>
    <mergeCell ref="Q71:U72"/>
    <mergeCell ref="V71:Z72"/>
    <mergeCell ref="AA71:AE72"/>
    <mergeCell ref="AI71:AP72"/>
    <mergeCell ref="AQ73:AV73"/>
    <mergeCell ref="AW73:BB73"/>
    <mergeCell ref="BC73:BH73"/>
    <mergeCell ref="BI73:BN73"/>
    <mergeCell ref="BO73:BT73"/>
    <mergeCell ref="B74:K74"/>
    <mergeCell ref="L74:P74"/>
    <mergeCell ref="Q74:U74"/>
    <mergeCell ref="V74:Z74"/>
    <mergeCell ref="AA74:AE74"/>
    <mergeCell ref="AI74:AP74"/>
    <mergeCell ref="AQ74:AV74"/>
    <mergeCell ref="AW74:BB74"/>
    <mergeCell ref="BC74:BH74"/>
    <mergeCell ref="BI74:BN74"/>
    <mergeCell ref="BO74:BT74"/>
    <mergeCell ref="BC75:BH75"/>
    <mergeCell ref="BI75:BN75"/>
    <mergeCell ref="BO75:BT75"/>
    <mergeCell ref="B76:K76"/>
    <mergeCell ref="L76:P76"/>
    <mergeCell ref="Q76:U76"/>
    <mergeCell ref="V76:Z76"/>
    <mergeCell ref="AA76:AE76"/>
    <mergeCell ref="AI76:AP76"/>
    <mergeCell ref="AQ76:AV76"/>
    <mergeCell ref="AW76:BB76"/>
    <mergeCell ref="BC76:BH76"/>
    <mergeCell ref="BI76:BN76"/>
    <mergeCell ref="BO76:BT76"/>
    <mergeCell ref="B75:F75"/>
    <mergeCell ref="G75:K75"/>
    <mergeCell ref="L75:P75"/>
    <mergeCell ref="Q75:U75"/>
    <mergeCell ref="V75:Z75"/>
    <mergeCell ref="AA75:AE75"/>
    <mergeCell ref="AI75:AP75"/>
    <mergeCell ref="AQ75:AV75"/>
    <mergeCell ref="AW75:BB75"/>
    <mergeCell ref="BI77:BN77"/>
    <mergeCell ref="BO77:BT77"/>
    <mergeCell ref="B78:F78"/>
    <mergeCell ref="G78:K78"/>
    <mergeCell ref="L78:P78"/>
    <mergeCell ref="Q78:U78"/>
    <mergeCell ref="V78:Z78"/>
    <mergeCell ref="AA78:AE78"/>
    <mergeCell ref="B79:K79"/>
    <mergeCell ref="L79:P79"/>
    <mergeCell ref="Q79:U79"/>
    <mergeCell ref="V79:Z79"/>
    <mergeCell ref="AA79:AE79"/>
    <mergeCell ref="B77:K77"/>
    <mergeCell ref="L77:P77"/>
    <mergeCell ref="Q77:U77"/>
    <mergeCell ref="V77:Z77"/>
    <mergeCell ref="AA77:AE77"/>
    <mergeCell ref="AI77:AP77"/>
    <mergeCell ref="AQ77:AV77"/>
    <mergeCell ref="AW77:BB77"/>
    <mergeCell ref="BC77:BH77"/>
    <mergeCell ref="B80:K80"/>
    <mergeCell ref="L80:P80"/>
    <mergeCell ref="Q80:U80"/>
    <mergeCell ref="V80:Z80"/>
    <mergeCell ref="AA80:AE80"/>
    <mergeCell ref="B81:F81"/>
    <mergeCell ref="G81:K81"/>
    <mergeCell ref="L81:P81"/>
    <mergeCell ref="Q81:U81"/>
    <mergeCell ref="V81:Z81"/>
    <mergeCell ref="AA81:AE81"/>
    <mergeCell ref="B82:K82"/>
    <mergeCell ref="L82:P82"/>
    <mergeCell ref="Q82:U82"/>
    <mergeCell ref="V82:Z82"/>
    <mergeCell ref="AA82:AE82"/>
    <mergeCell ref="B83:K83"/>
    <mergeCell ref="L83:P83"/>
    <mergeCell ref="Q83:U83"/>
    <mergeCell ref="V83:Z83"/>
    <mergeCell ref="AA83:AE83"/>
    <mergeCell ref="B84:F84"/>
    <mergeCell ref="G84:K84"/>
    <mergeCell ref="L84:P84"/>
    <mergeCell ref="Q84:U84"/>
    <mergeCell ref="V84:Z84"/>
    <mergeCell ref="AA84:AE84"/>
    <mergeCell ref="B85:K85"/>
    <mergeCell ref="L85:P85"/>
    <mergeCell ref="Q85:U85"/>
    <mergeCell ref="V85:Z85"/>
    <mergeCell ref="AA85:AE85"/>
    <mergeCell ref="B86:K86"/>
    <mergeCell ref="L86:P86"/>
    <mergeCell ref="Q86:U86"/>
    <mergeCell ref="V86:Z86"/>
    <mergeCell ref="AA86:AE86"/>
    <mergeCell ref="B10:B11"/>
    <mergeCell ref="C13:P16"/>
    <mergeCell ref="Q13:AD16"/>
    <mergeCell ref="AE13:AR16"/>
    <mergeCell ref="C28:P31"/>
    <mergeCell ref="Q28:AD31"/>
    <mergeCell ref="AE28:AR31"/>
    <mergeCell ref="C33:P36"/>
    <mergeCell ref="Q33:AD36"/>
    <mergeCell ref="AE33:AR36"/>
    <mergeCell ref="C48:P51"/>
    <mergeCell ref="Q48:AD51"/>
    <mergeCell ref="AE48:AR51"/>
    <mergeCell ref="B55:J56"/>
    <mergeCell ref="K55:O56"/>
    <mergeCell ref="P55:T56"/>
    <mergeCell ref="U55:Y56"/>
    <mergeCell ref="Z55:AD56"/>
    <mergeCell ref="AE55:AI56"/>
    <mergeCell ref="Q18:AD21"/>
    <mergeCell ref="AE18:AR21"/>
    <mergeCell ref="AS18:BF21"/>
    <mergeCell ref="BG18:BT21"/>
    <mergeCell ref="C23:P26"/>
    <mergeCell ref="Q23:AD26"/>
    <mergeCell ref="AE23:AR26"/>
    <mergeCell ref="AS23:BF26"/>
    <mergeCell ref="BG23:BT26"/>
    <mergeCell ref="AQ71:AV72"/>
    <mergeCell ref="AW71:BB72"/>
    <mergeCell ref="BC71:BH72"/>
    <mergeCell ref="BI71:BN72"/>
    <mergeCell ref="BO71:BT72"/>
    <mergeCell ref="B12:B21"/>
    <mergeCell ref="B22:B31"/>
    <mergeCell ref="B32:B41"/>
    <mergeCell ref="B42:B51"/>
    <mergeCell ref="AS33:BF36"/>
    <mergeCell ref="BG33:BT36"/>
    <mergeCell ref="C38:P41"/>
    <mergeCell ref="Q38:AD41"/>
    <mergeCell ref="AE38:AR41"/>
    <mergeCell ref="AS38:BF41"/>
    <mergeCell ref="BG38:BT41"/>
    <mergeCell ref="C43:P46"/>
    <mergeCell ref="Q43:AD46"/>
    <mergeCell ref="AE43:AR46"/>
    <mergeCell ref="AS43:BF46"/>
    <mergeCell ref="BG43:BT46"/>
    <mergeCell ref="AS13:BF16"/>
    <mergeCell ref="BG13:BT16"/>
    <mergeCell ref="C18:P21"/>
  </mergeCells>
  <phoneticPr fontId="2"/>
  <printOptions horizontalCentered="1"/>
  <pageMargins left="0.43307086614173229" right="0.43307086614173229" top="0.55118110236220463" bottom="0.55118110236220463" header="0.31496062992125984" footer="0.31496062992125984"/>
  <pageSetup paperSize="8" scale="89" fitToHeight="0" orientation="landscape" r:id="rId1"/>
  <rowBreaks count="1" manualBreakCount="1">
    <brk id="63" max="7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報告書例</vt:lpstr>
      <vt:lpstr>連合会修正案（210203.打合せ提出分）</vt:lpstr>
      <vt:lpstr>報告パターン２</vt:lpstr>
      <vt:lpstr>保証協会向け報告フォーマット</vt:lpstr>
      <vt:lpstr>フォローアップ報告書（例）自動入力用</vt:lpstr>
      <vt:lpstr>'フォローアップ報告書（例）自動入力用'!Print_Area</vt:lpstr>
      <vt:lpstr>報告パターン２!Print_Area</vt:lpstr>
      <vt:lpstr>報告書例!Print_Area</vt:lpstr>
      <vt:lpstr>'連合会修正案（210203.打合せ提出分）'!Print_Area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2021-01-21T14:21:18Z</cp:lastPrinted>
  <dcterms:created xsi:type="dcterms:W3CDTF">2012-07-31T02:24:52Z</dcterms:created>
  <dcterms:modified xsi:type="dcterms:W3CDTF">2024-01-30T07:00:23Z</dcterms:modified>
</cp:coreProperties>
</file>